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charts/chart6.xml" ContentType="application/vnd.openxmlformats-officedocument.drawingml.chart+xml"/>
  <Override PartName="/xl/embeddings/oleObject7.bin" ContentType="application/vnd.openxmlformats-officedocument.oleObject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emf" ContentType="image/x-emf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Foglio1" sheetId="1" r:id="rId1"/>
    <sheet name="Foglio2" sheetId="2" r:id="rId2"/>
    <sheet name="Foglio3" sheetId="3" r:id="rId3"/>
    <sheet name="Foglio4" sheetId="4" r:id="rId4"/>
  </sheets>
  <calcPr calcId="124519"/>
</workbook>
</file>

<file path=xl/calcChain.xml><?xml version="1.0" encoding="utf-8"?>
<calcChain xmlns="http://schemas.openxmlformats.org/spreadsheetml/2006/main">
  <c r="AH3" i="2"/>
  <c r="AH17"/>
  <c r="AH16"/>
  <c r="AH15"/>
  <c r="AH14"/>
  <c r="AH13"/>
  <c r="AH12"/>
  <c r="AH11"/>
  <c r="AH10"/>
  <c r="AH9"/>
  <c r="AH8"/>
  <c r="AH7"/>
  <c r="AH6"/>
  <c r="AH5"/>
  <c r="AH4"/>
  <c r="AH2"/>
  <c r="AH19" s="1"/>
  <c r="AG17"/>
  <c r="AI17" s="1"/>
  <c r="AG16"/>
  <c r="AI16" s="1"/>
  <c r="AG15"/>
  <c r="AI15" s="1"/>
  <c r="AG14"/>
  <c r="AI14" s="1"/>
  <c r="AG13"/>
  <c r="AI13" s="1"/>
  <c r="AG12"/>
  <c r="AI12" s="1"/>
  <c r="AG11"/>
  <c r="AI11" s="1"/>
  <c r="AG10"/>
  <c r="AI10" s="1"/>
  <c r="AG9"/>
  <c r="AI9" s="1"/>
  <c r="AG8"/>
  <c r="AI8" s="1"/>
  <c r="AG7"/>
  <c r="AI7" s="1"/>
  <c r="AG6"/>
  <c r="AI6" s="1"/>
  <c r="AG5"/>
  <c r="AI5" s="1"/>
  <c r="AG4"/>
  <c r="AI4" s="1"/>
  <c r="AG3"/>
  <c r="AI3" s="1"/>
  <c r="AG2"/>
  <c r="AI2" s="1"/>
  <c r="AH21" s="1"/>
  <c r="AH23" s="1"/>
  <c r="AD20"/>
  <c r="AF17"/>
  <c r="AF16"/>
  <c r="AF15"/>
  <c r="AF14"/>
  <c r="AF13"/>
  <c r="AF12"/>
  <c r="AF11"/>
  <c r="AF10"/>
  <c r="AF9"/>
  <c r="AF8"/>
  <c r="AF7"/>
  <c r="AF6"/>
  <c r="AF5"/>
  <c r="AF4"/>
  <c r="AF3"/>
  <c r="AF2"/>
  <c r="AE17"/>
  <c r="AE16"/>
  <c r="AE15"/>
  <c r="AE14"/>
  <c r="AE13"/>
  <c r="AE12"/>
  <c r="AE11"/>
  <c r="AE10"/>
  <c r="AE9"/>
  <c r="AE8"/>
  <c r="AE7"/>
  <c r="AE6"/>
  <c r="AE5"/>
  <c r="AE4"/>
  <c r="AE3"/>
  <c r="AE2"/>
  <c r="AD21" s="1"/>
  <c r="AD19"/>
  <c r="AD17"/>
  <c r="AD16"/>
  <c r="AD15"/>
  <c r="AD14"/>
  <c r="AD13"/>
  <c r="AD12"/>
  <c r="AD11"/>
  <c r="AD10"/>
  <c r="AD9"/>
  <c r="AD8"/>
  <c r="AD7"/>
  <c r="AD6"/>
  <c r="AD5"/>
  <c r="AD4"/>
  <c r="AD3"/>
  <c r="AD2"/>
  <c r="N12"/>
  <c r="N11"/>
  <c r="N10"/>
  <c r="M12"/>
  <c r="M11"/>
  <c r="M10"/>
  <c r="L13"/>
  <c r="L12"/>
  <c r="K13"/>
  <c r="K12"/>
  <c r="K11"/>
  <c r="L11"/>
  <c r="G25"/>
  <c r="G24"/>
  <c r="G23"/>
  <c r="G22"/>
  <c r="G21"/>
  <c r="G20"/>
  <c r="G19"/>
  <c r="G18"/>
  <c r="G17"/>
  <c r="G16"/>
  <c r="G15"/>
  <c r="G14"/>
  <c r="E14"/>
  <c r="E13"/>
  <c r="G22" i="4"/>
  <c r="G21"/>
  <c r="G20"/>
  <c r="G19"/>
  <c r="G18"/>
  <c r="G17"/>
  <c r="G16"/>
  <c r="G15"/>
  <c r="G14"/>
  <c r="G13"/>
  <c r="G12"/>
  <c r="G11"/>
  <c r="F66" i="2"/>
  <c r="G66" s="1"/>
  <c r="F65"/>
  <c r="G65" s="1"/>
  <c r="F64"/>
  <c r="G64" s="1"/>
  <c r="F63"/>
  <c r="G63" s="1"/>
  <c r="F62"/>
  <c r="G62" s="1"/>
  <c r="F61"/>
  <c r="G61" s="1"/>
  <c r="F60"/>
  <c r="G60" s="1"/>
  <c r="F59"/>
  <c r="G59" s="1"/>
  <c r="F58"/>
  <c r="G58" s="1"/>
  <c r="F57"/>
  <c r="G57" s="1"/>
  <c r="F56"/>
  <c r="G56" s="1"/>
  <c r="F55"/>
  <c r="G55" s="1"/>
  <c r="F15"/>
  <c r="F25"/>
  <c r="F24"/>
  <c r="F23"/>
  <c r="F22"/>
  <c r="F21"/>
  <c r="F20"/>
  <c r="F19"/>
  <c r="F18"/>
  <c r="F17"/>
  <c r="F16"/>
  <c r="F14"/>
  <c r="C74" i="1"/>
  <c r="D74" s="1"/>
  <c r="C73"/>
  <c r="D73" s="1"/>
  <c r="C72"/>
  <c r="D72" s="1"/>
  <c r="C71"/>
  <c r="D71" s="1"/>
  <c r="C70"/>
  <c r="D70" s="1"/>
  <c r="C69"/>
  <c r="D69" s="1"/>
  <c r="C68"/>
  <c r="D68" s="1"/>
  <c r="C67"/>
  <c r="D67" s="1"/>
  <c r="C66"/>
  <c r="D66" s="1"/>
  <c r="C65"/>
  <c r="D65" s="1"/>
  <c r="C64"/>
  <c r="D64" s="1"/>
  <c r="C63"/>
  <c r="D63" s="1"/>
  <c r="C62"/>
  <c r="D62" s="1"/>
  <c r="C61"/>
  <c r="D61" s="1"/>
  <c r="C60"/>
  <c r="D60" s="1"/>
  <c r="C59"/>
  <c r="D59" s="1"/>
  <c r="C58"/>
  <c r="D58" s="1"/>
  <c r="C57"/>
  <c r="D57" s="1"/>
  <c r="D26"/>
  <c r="C27"/>
  <c r="E23"/>
  <c r="E22"/>
  <c r="E21"/>
  <c r="E20"/>
  <c r="E19"/>
  <c r="E18"/>
  <c r="E17"/>
  <c r="E16"/>
  <c r="E15"/>
  <c r="E14"/>
  <c r="E13"/>
  <c r="E12"/>
  <c r="D25"/>
  <c r="D24"/>
  <c r="D23"/>
  <c r="D22"/>
  <c r="D21"/>
  <c r="D20"/>
  <c r="D19"/>
  <c r="D18"/>
  <c r="D17"/>
  <c r="D16"/>
  <c r="D15"/>
  <c r="D14"/>
  <c r="D13"/>
  <c r="D12"/>
  <c r="D11"/>
  <c r="C26"/>
  <c r="C25"/>
  <c r="C24"/>
  <c r="E26" s="1"/>
  <c r="C23"/>
  <c r="E25" s="1"/>
  <c r="C22"/>
  <c r="E24" s="1"/>
  <c r="C21"/>
  <c r="C20"/>
  <c r="C19"/>
  <c r="C18"/>
  <c r="C17"/>
  <c r="C16"/>
  <c r="C15"/>
  <c r="C14"/>
  <c r="C13"/>
  <c r="C12"/>
  <c r="C11"/>
  <c r="C10"/>
  <c r="AD23" i="2" l="1"/>
  <c r="AD24"/>
  <c r="D76" i="1"/>
  <c r="D78" s="1"/>
  <c r="F57" s="1"/>
  <c r="E57"/>
  <c r="F58"/>
  <c r="E58"/>
  <c r="F59"/>
  <c r="E59"/>
  <c r="F60"/>
  <c r="E60"/>
  <c r="F61"/>
  <c r="E61"/>
  <c r="F62"/>
  <c r="E62"/>
  <c r="F63"/>
  <c r="E63"/>
  <c r="F64"/>
  <c r="E64"/>
  <c r="F65"/>
  <c r="E65"/>
  <c r="F66"/>
  <c r="E66"/>
  <c r="F67"/>
  <c r="E67"/>
  <c r="F68"/>
  <c r="E68"/>
  <c r="F69"/>
  <c r="E69"/>
  <c r="F70"/>
  <c r="E70"/>
  <c r="F71"/>
  <c r="E71"/>
  <c r="F72"/>
  <c r="E72"/>
  <c r="F73"/>
  <c r="E73"/>
  <c r="F74"/>
  <c r="E74"/>
  <c r="M14" i="2"/>
  <c r="K14"/>
  <c r="L14"/>
  <c r="N14"/>
  <c r="O14"/>
  <c r="AD26" l="1"/>
  <c r="AD27" s="1"/>
  <c r="AD31" s="1"/>
  <c r="J16"/>
  <c r="K18" s="1"/>
  <c r="P12" s="1"/>
  <c r="Q12" s="1"/>
  <c r="N18"/>
  <c r="L18"/>
  <c r="M18"/>
  <c r="F76" i="1"/>
  <c r="P26" i="2" l="1"/>
  <c r="Q26" s="1"/>
  <c r="P22"/>
  <c r="Q22" s="1"/>
  <c r="P18"/>
  <c r="Q18" s="1"/>
  <c r="P14"/>
  <c r="Q14" s="1"/>
  <c r="P24"/>
  <c r="Q24" s="1"/>
  <c r="P20"/>
  <c r="Q20" s="1"/>
  <c r="P16"/>
  <c r="Q16" s="1"/>
  <c r="P25"/>
  <c r="Q25" s="1"/>
  <c r="P21"/>
  <c r="Q21" s="1"/>
  <c r="P17"/>
  <c r="Q17" s="1"/>
  <c r="P13"/>
  <c r="Q13" s="1"/>
  <c r="P27"/>
  <c r="Q27" s="1"/>
  <c r="P23"/>
  <c r="Q23" s="1"/>
  <c r="P19"/>
  <c r="Q19" s="1"/>
  <c r="P15"/>
  <c r="Q15" s="1"/>
  <c r="O18"/>
</calcChain>
</file>

<file path=xl/sharedStrings.xml><?xml version="1.0" encoding="utf-8"?>
<sst xmlns="http://schemas.openxmlformats.org/spreadsheetml/2006/main" count="141" uniqueCount="56">
  <si>
    <t>Anno</t>
  </si>
  <si>
    <t>Resa q.li/ha</t>
  </si>
  <si>
    <t>MM3</t>
  </si>
  <si>
    <t>MM5</t>
  </si>
  <si>
    <t>MM7</t>
  </si>
  <si>
    <t>Y=Resa q.li/ha</t>
  </si>
  <si>
    <t>Y= T*C*S*R</t>
  </si>
  <si>
    <t>SR</t>
  </si>
  <si>
    <t>Genn</t>
  </si>
  <si>
    <t>Febbr</t>
  </si>
  <si>
    <t>Mar</t>
  </si>
  <si>
    <t>April</t>
  </si>
  <si>
    <t>Magg</t>
  </si>
  <si>
    <t>Giu</t>
  </si>
  <si>
    <t>Lug</t>
  </si>
  <si>
    <t>Ago</t>
  </si>
  <si>
    <t>Sett</t>
  </si>
  <si>
    <t>Ott</t>
  </si>
  <si>
    <t>Nov</t>
  </si>
  <si>
    <t>Dic</t>
  </si>
  <si>
    <t>TC=MM3</t>
  </si>
  <si>
    <t>Y/SR =TC</t>
  </si>
  <si>
    <t>Trimestre</t>
  </si>
  <si>
    <t>Occupati Yt</t>
  </si>
  <si>
    <t>MMC4 = TC</t>
  </si>
  <si>
    <t>Y/MM4     =St*Ut</t>
  </si>
  <si>
    <t>Y dest</t>
  </si>
  <si>
    <t>T1</t>
  </si>
  <si>
    <t>T2</t>
  </si>
  <si>
    <t>T3</t>
  </si>
  <si>
    <t>T4</t>
  </si>
  <si>
    <t>Medie centrate</t>
  </si>
  <si>
    <t>St</t>
  </si>
  <si>
    <t>Y-MM4     =St+Ut</t>
  </si>
  <si>
    <t>Yt-St=      Y  dest</t>
  </si>
  <si>
    <t>MEDIA =</t>
  </si>
  <si>
    <t>MMC4 = T+C</t>
  </si>
  <si>
    <t>t</t>
  </si>
  <si>
    <t>Media T=</t>
  </si>
  <si>
    <t>Media Y</t>
  </si>
  <si>
    <t>Y*t</t>
  </si>
  <si>
    <t>M(YT)=</t>
  </si>
  <si>
    <t>Cov(T,Y)=</t>
  </si>
  <si>
    <t>T^2</t>
  </si>
  <si>
    <t>Var(T)=</t>
  </si>
  <si>
    <t>b=</t>
  </si>
  <si>
    <t>a=</t>
  </si>
  <si>
    <t>Y=</t>
  </si>
  <si>
    <t>437,73 +4,35t</t>
  </si>
  <si>
    <t>Y(17)=</t>
  </si>
  <si>
    <t>Y^</t>
  </si>
  <si>
    <t>Y^2</t>
  </si>
  <si>
    <t>Var.Totale</t>
  </si>
  <si>
    <t>Var.sp.=</t>
  </si>
  <si>
    <t>(Y^)^2</t>
  </si>
  <si>
    <t>R^2=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</si>
</sst>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"/>
  </numFmts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color theme="1"/>
      <name val="Arial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/>
    <xf numFmtId="1" fontId="0" fillId="0" borderId="0" xfId="0" applyNumberFormat="1"/>
    <xf numFmtId="0" fontId="1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165" fontId="1" fillId="0" borderId="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1" xfId="0" applyBorder="1"/>
    <xf numFmtId="0" fontId="0" fillId="0" borderId="10" xfId="0" applyBorder="1"/>
    <xf numFmtId="165" fontId="0" fillId="0" borderId="0" xfId="0" applyNumberFormat="1" applyBorder="1"/>
    <xf numFmtId="2" fontId="0" fillId="0" borderId="0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5" fontId="0" fillId="0" borderId="10" xfId="0" applyNumberFormat="1" applyBorder="1" applyAlignment="1">
      <alignment horizontal="center"/>
    </xf>
    <xf numFmtId="165" fontId="0" fillId="0" borderId="11" xfId="0" applyNumberFormat="1" applyBorder="1"/>
    <xf numFmtId="2" fontId="0" fillId="0" borderId="0" xfId="0" applyNumberForma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5" xfId="0" applyBorder="1"/>
    <xf numFmtId="0" fontId="0" fillId="0" borderId="16" xfId="0" applyBorder="1"/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16" xfId="0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/>
            </a:pPr>
            <a:r>
              <a:rPr lang="en-US" sz="1600" b="0"/>
              <a:t>Resa q.li/ha dei</a:t>
            </a:r>
            <a:r>
              <a:rPr lang="en-US" sz="1600" b="0" baseline="0"/>
              <a:t> terreni </a:t>
            </a:r>
            <a:endParaRPr lang="en-US" sz="1600" b="0"/>
          </a:p>
        </c:rich>
      </c:tx>
    </c:title>
    <c:plotArea>
      <c:layout/>
      <c:lineChart>
        <c:grouping val="standard"/>
        <c:ser>
          <c:idx val="0"/>
          <c:order val="0"/>
          <c:tx>
            <c:strRef>
              <c:f>Foglio1!$B$8</c:f>
              <c:strCache>
                <c:ptCount val="1"/>
                <c:pt idx="0">
                  <c:v>Resa q.li/ha</c:v>
                </c:pt>
              </c:strCache>
            </c:strRef>
          </c:tx>
          <c:cat>
            <c:numRef>
              <c:f>Foglio1!$A$9:$A$28</c:f>
              <c:numCache>
                <c:formatCode>General</c:formatCode>
                <c:ptCount val="20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</c:numCache>
            </c:numRef>
          </c:cat>
          <c:val>
            <c:numRef>
              <c:f>Foglio1!$B$9:$B$28</c:f>
              <c:numCache>
                <c:formatCode>General</c:formatCode>
                <c:ptCount val="20"/>
                <c:pt idx="0">
                  <c:v>69.7</c:v>
                </c:pt>
                <c:pt idx="1">
                  <c:v>79.319999999999993</c:v>
                </c:pt>
                <c:pt idx="2">
                  <c:v>82.16</c:v>
                </c:pt>
                <c:pt idx="3">
                  <c:v>84.5</c:v>
                </c:pt>
                <c:pt idx="4">
                  <c:v>68.930000000000007</c:v>
                </c:pt>
                <c:pt idx="5">
                  <c:v>67.260000000000005</c:v>
                </c:pt>
                <c:pt idx="6">
                  <c:v>68.58</c:v>
                </c:pt>
                <c:pt idx="7">
                  <c:v>79.78</c:v>
                </c:pt>
                <c:pt idx="8">
                  <c:v>78.33</c:v>
                </c:pt>
                <c:pt idx="9">
                  <c:v>76.680000000000007</c:v>
                </c:pt>
                <c:pt idx="10">
                  <c:v>76.89</c:v>
                </c:pt>
                <c:pt idx="11">
                  <c:v>65.709999999999994</c:v>
                </c:pt>
                <c:pt idx="12">
                  <c:v>76.22</c:v>
                </c:pt>
                <c:pt idx="13">
                  <c:v>84.2</c:v>
                </c:pt>
                <c:pt idx="14">
                  <c:v>79.66</c:v>
                </c:pt>
                <c:pt idx="15">
                  <c:v>82.35</c:v>
                </c:pt>
                <c:pt idx="16">
                  <c:v>78.430000000000007</c:v>
                </c:pt>
                <c:pt idx="17">
                  <c:v>86.44</c:v>
                </c:pt>
                <c:pt idx="18">
                  <c:v>64.680000000000007</c:v>
                </c:pt>
                <c:pt idx="19">
                  <c:v>63.15</c:v>
                </c:pt>
              </c:numCache>
            </c:numRef>
          </c:val>
        </c:ser>
        <c:marker val="1"/>
        <c:axId val="123141504"/>
        <c:axId val="116016256"/>
      </c:lineChart>
      <c:catAx>
        <c:axId val="123141504"/>
        <c:scaling>
          <c:orientation val="minMax"/>
        </c:scaling>
        <c:axPos val="b"/>
        <c:numFmt formatCode="General" sourceLinked="1"/>
        <c:tickLblPos val="nextTo"/>
        <c:crossAx val="116016256"/>
        <c:crosses val="autoZero"/>
        <c:auto val="1"/>
        <c:lblAlgn val="ctr"/>
        <c:lblOffset val="100"/>
      </c:catAx>
      <c:valAx>
        <c:axId val="116016256"/>
        <c:scaling>
          <c:orientation val="minMax"/>
        </c:scaling>
        <c:axPos val="l"/>
        <c:majorGridlines/>
        <c:numFmt formatCode="General" sourceLinked="1"/>
        <c:tickLblPos val="nextTo"/>
        <c:crossAx val="123141504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5990238062347504E-2"/>
          <c:y val="3.9977176765947781E-2"/>
          <c:w val="0.75876999585578164"/>
          <c:h val="0.84238490783617725"/>
        </c:manualLayout>
      </c:layout>
      <c:lineChart>
        <c:grouping val="standard"/>
        <c:ser>
          <c:idx val="0"/>
          <c:order val="0"/>
          <c:tx>
            <c:strRef>
              <c:f>Foglio1!$B$8</c:f>
              <c:strCache>
                <c:ptCount val="1"/>
                <c:pt idx="0">
                  <c:v>Resa q.li/ha</c:v>
                </c:pt>
              </c:strCache>
            </c:strRef>
          </c:tx>
          <c:cat>
            <c:numRef>
              <c:f>Foglio1!$A$9:$A$28</c:f>
              <c:numCache>
                <c:formatCode>General</c:formatCode>
                <c:ptCount val="20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</c:numCache>
            </c:numRef>
          </c:cat>
          <c:val>
            <c:numRef>
              <c:f>Foglio1!$B$9:$B$28</c:f>
              <c:numCache>
                <c:formatCode>General</c:formatCode>
                <c:ptCount val="20"/>
                <c:pt idx="0">
                  <c:v>69.7</c:v>
                </c:pt>
                <c:pt idx="1">
                  <c:v>79.319999999999993</c:v>
                </c:pt>
                <c:pt idx="2">
                  <c:v>82.16</c:v>
                </c:pt>
                <c:pt idx="3">
                  <c:v>84.5</c:v>
                </c:pt>
                <c:pt idx="4">
                  <c:v>68.930000000000007</c:v>
                </c:pt>
                <c:pt idx="5">
                  <c:v>67.260000000000005</c:v>
                </c:pt>
                <c:pt idx="6">
                  <c:v>68.58</c:v>
                </c:pt>
                <c:pt idx="7">
                  <c:v>79.78</c:v>
                </c:pt>
                <c:pt idx="8">
                  <c:v>78.33</c:v>
                </c:pt>
                <c:pt idx="9">
                  <c:v>76.680000000000007</c:v>
                </c:pt>
                <c:pt idx="10">
                  <c:v>76.89</c:v>
                </c:pt>
                <c:pt idx="11">
                  <c:v>65.709999999999994</c:v>
                </c:pt>
                <c:pt idx="12">
                  <c:v>76.22</c:v>
                </c:pt>
                <c:pt idx="13">
                  <c:v>84.2</c:v>
                </c:pt>
                <c:pt idx="14">
                  <c:v>79.66</c:v>
                </c:pt>
                <c:pt idx="15">
                  <c:v>82.35</c:v>
                </c:pt>
                <c:pt idx="16">
                  <c:v>78.430000000000007</c:v>
                </c:pt>
                <c:pt idx="17">
                  <c:v>86.44</c:v>
                </c:pt>
                <c:pt idx="18">
                  <c:v>64.680000000000007</c:v>
                </c:pt>
                <c:pt idx="19">
                  <c:v>63.15</c:v>
                </c:pt>
              </c:numCache>
            </c:numRef>
          </c:val>
        </c:ser>
        <c:ser>
          <c:idx val="1"/>
          <c:order val="1"/>
          <c:tx>
            <c:strRef>
              <c:f>Foglio1!$C$8</c:f>
              <c:strCache>
                <c:ptCount val="1"/>
                <c:pt idx="0">
                  <c:v>MM3</c:v>
                </c:pt>
              </c:strCache>
            </c:strRef>
          </c:tx>
          <c:cat>
            <c:numRef>
              <c:f>Foglio1!$A$9:$A$28</c:f>
              <c:numCache>
                <c:formatCode>General</c:formatCode>
                <c:ptCount val="20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</c:numCache>
            </c:numRef>
          </c:cat>
          <c:val>
            <c:numRef>
              <c:f>Foglio1!$C$9:$C$28</c:f>
              <c:numCache>
                <c:formatCode>General</c:formatCode>
                <c:ptCount val="20"/>
                <c:pt idx="1">
                  <c:v>77.059999999999988</c:v>
                </c:pt>
                <c:pt idx="2" formatCode="0.00">
                  <c:v>81.993333333333325</c:v>
                </c:pt>
                <c:pt idx="3" formatCode="0.00">
                  <c:v>78.53</c:v>
                </c:pt>
                <c:pt idx="4" formatCode="0.00">
                  <c:v>73.563333333333333</c:v>
                </c:pt>
                <c:pt idx="5" formatCode="0.00">
                  <c:v>68.256666666666661</c:v>
                </c:pt>
                <c:pt idx="6" formatCode="0.00">
                  <c:v>71.873333333333335</c:v>
                </c:pt>
                <c:pt idx="7" formatCode="0.00">
                  <c:v>75.563333333333333</c:v>
                </c:pt>
                <c:pt idx="8" formatCode="0.00">
                  <c:v>78.263333333333335</c:v>
                </c:pt>
                <c:pt idx="9" formatCode="0.00">
                  <c:v>77.3</c:v>
                </c:pt>
                <c:pt idx="10" formatCode="0.00">
                  <c:v>73.09333333333332</c:v>
                </c:pt>
                <c:pt idx="11" formatCode="0.00">
                  <c:v>72.94</c:v>
                </c:pt>
                <c:pt idx="12" formatCode="0.00">
                  <c:v>75.376666666666665</c:v>
                </c:pt>
                <c:pt idx="13" formatCode="0.00">
                  <c:v>80.026666666666671</c:v>
                </c:pt>
                <c:pt idx="14" formatCode="0.00">
                  <c:v>82.070000000000007</c:v>
                </c:pt>
                <c:pt idx="15" formatCode="0.00">
                  <c:v>80.146666666666661</c:v>
                </c:pt>
                <c:pt idx="16" formatCode="0.00">
                  <c:v>82.406666666666666</c:v>
                </c:pt>
                <c:pt idx="17" formatCode="0.00">
                  <c:v>76.516666666666666</c:v>
                </c:pt>
                <c:pt idx="18" formatCode="0.00">
                  <c:v>71.423333333333332</c:v>
                </c:pt>
              </c:numCache>
            </c:numRef>
          </c:val>
        </c:ser>
        <c:ser>
          <c:idx val="2"/>
          <c:order val="2"/>
          <c:tx>
            <c:strRef>
              <c:f>Foglio1!$D$8</c:f>
              <c:strCache>
                <c:ptCount val="1"/>
                <c:pt idx="0">
                  <c:v>MM5</c:v>
                </c:pt>
              </c:strCache>
            </c:strRef>
          </c:tx>
          <c:cat>
            <c:numRef>
              <c:f>Foglio1!$A$9:$A$28</c:f>
              <c:numCache>
                <c:formatCode>General</c:formatCode>
                <c:ptCount val="20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</c:numCache>
            </c:numRef>
          </c:cat>
          <c:val>
            <c:numRef>
              <c:f>Foglio1!$D$9:$D$28</c:f>
              <c:numCache>
                <c:formatCode>General</c:formatCode>
                <c:ptCount val="20"/>
                <c:pt idx="2" formatCode="0.00">
                  <c:v>76.921999999999997</c:v>
                </c:pt>
                <c:pt idx="3" formatCode="0.00">
                  <c:v>76.433999999999997</c:v>
                </c:pt>
                <c:pt idx="4" formatCode="0.00">
                  <c:v>74.286000000000001</c:v>
                </c:pt>
                <c:pt idx="5" formatCode="0.00">
                  <c:v>73.809999999999988</c:v>
                </c:pt>
                <c:pt idx="6" formatCode="0.00">
                  <c:v>72.575999999999993</c:v>
                </c:pt>
                <c:pt idx="7" formatCode="0.00">
                  <c:v>74.126000000000005</c:v>
                </c:pt>
                <c:pt idx="8" formatCode="0.00">
                  <c:v>76.051999999999992</c:v>
                </c:pt>
                <c:pt idx="9" formatCode="0.00">
                  <c:v>75.477999999999994</c:v>
                </c:pt>
                <c:pt idx="10" formatCode="0.00">
                  <c:v>74.765999999999991</c:v>
                </c:pt>
                <c:pt idx="11" formatCode="0.00">
                  <c:v>75.94</c:v>
                </c:pt>
                <c:pt idx="12" formatCode="0.00">
                  <c:v>76.535999999999987</c:v>
                </c:pt>
                <c:pt idx="13" formatCode="0.00">
                  <c:v>77.628</c:v>
                </c:pt>
                <c:pt idx="14" formatCode="0.00">
                  <c:v>80.171999999999997</c:v>
                </c:pt>
                <c:pt idx="15" formatCode="0.00">
                  <c:v>82.215999999999994</c:v>
                </c:pt>
                <c:pt idx="16" formatCode="0.00">
                  <c:v>78.311999999999998</c:v>
                </c:pt>
                <c:pt idx="17" formatCode="0.00">
                  <c:v>75.009999999999991</c:v>
                </c:pt>
              </c:numCache>
            </c:numRef>
          </c:val>
        </c:ser>
        <c:ser>
          <c:idx val="3"/>
          <c:order val="3"/>
          <c:tx>
            <c:strRef>
              <c:f>Foglio1!$E$8</c:f>
              <c:strCache>
                <c:ptCount val="1"/>
                <c:pt idx="0">
                  <c:v>MM7</c:v>
                </c:pt>
              </c:strCache>
            </c:strRef>
          </c:tx>
          <c:cat>
            <c:numRef>
              <c:f>Foglio1!$A$9:$A$28</c:f>
              <c:numCache>
                <c:formatCode>General</c:formatCode>
                <c:ptCount val="20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</c:numCache>
            </c:numRef>
          </c:cat>
          <c:val>
            <c:numRef>
              <c:f>Foglio1!$E$9:$E$28</c:f>
              <c:numCache>
                <c:formatCode>General</c:formatCode>
                <c:ptCount val="20"/>
                <c:pt idx="3">
                  <c:v>74.349999999999994</c:v>
                </c:pt>
                <c:pt idx="4">
                  <c:v>75.789999999999992</c:v>
                </c:pt>
                <c:pt idx="5" formatCode="0.00">
                  <c:v>75.648571428571444</c:v>
                </c:pt>
                <c:pt idx="6" formatCode="0.00">
                  <c:v>74.865714285714276</c:v>
                </c:pt>
                <c:pt idx="7" formatCode="0.00">
                  <c:v>73.778571428571425</c:v>
                </c:pt>
                <c:pt idx="8" formatCode="0.00">
                  <c:v>73.318571428571431</c:v>
                </c:pt>
                <c:pt idx="9" formatCode="0.00">
                  <c:v>74.598571428571418</c:v>
                </c:pt>
                <c:pt idx="10" formatCode="0.00">
                  <c:v>76.830000000000013</c:v>
                </c:pt>
                <c:pt idx="11" formatCode="0.00">
                  <c:v>76.812857142857141</c:v>
                </c:pt>
                <c:pt idx="12" formatCode="0.00">
                  <c:v>77.387142857142862</c:v>
                </c:pt>
                <c:pt idx="13" formatCode="0.00">
                  <c:v>77.637142857142862</c:v>
                </c:pt>
                <c:pt idx="14" formatCode="0.00">
                  <c:v>79.001428571428576</c:v>
                </c:pt>
                <c:pt idx="15" formatCode="0.00">
                  <c:v>80.23333333333332</c:v>
                </c:pt>
                <c:pt idx="16" formatCode="0.00">
                  <c:v>78.512666666666661</c:v>
                </c:pt>
                <c:pt idx="17" formatCode="0.00">
                  <c:v>77.623333333333335</c:v>
                </c:pt>
              </c:numCache>
            </c:numRef>
          </c:val>
        </c:ser>
        <c:marker val="1"/>
        <c:axId val="117464064"/>
        <c:axId val="117502720"/>
      </c:lineChart>
      <c:catAx>
        <c:axId val="117464064"/>
        <c:scaling>
          <c:orientation val="minMax"/>
        </c:scaling>
        <c:axPos val="b"/>
        <c:numFmt formatCode="General" sourceLinked="1"/>
        <c:tickLblPos val="nextTo"/>
        <c:crossAx val="117502720"/>
        <c:crosses val="autoZero"/>
        <c:auto val="1"/>
        <c:lblAlgn val="ctr"/>
        <c:lblOffset val="100"/>
      </c:catAx>
      <c:valAx>
        <c:axId val="117502720"/>
        <c:scaling>
          <c:orientation val="minMax"/>
        </c:scaling>
        <c:axPos val="l"/>
        <c:majorGridlines/>
        <c:numFmt formatCode="General" sourceLinked="1"/>
        <c:tickLblPos val="nextTo"/>
        <c:crossAx val="1174640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476023391812948"/>
          <c:y val="0.38965410788182414"/>
          <c:w val="0.15120467836257309"/>
          <c:h val="0.27561145245860275"/>
        </c:manualLayout>
      </c:layout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/>
    <c:plotArea>
      <c:layout/>
      <c:lineChart>
        <c:grouping val="standard"/>
        <c:ser>
          <c:idx val="0"/>
          <c:order val="0"/>
          <c:tx>
            <c:strRef>
              <c:f>Foglio1!$D$55</c:f>
              <c:strCache>
                <c:ptCount val="1"/>
                <c:pt idx="0">
                  <c:v>SR</c:v>
                </c:pt>
              </c:strCache>
            </c:strRef>
          </c:tx>
          <c:cat>
            <c:strRef>
              <c:f>Foglio1!$A$57:$A$74</c:f>
              <c:strCache>
                <c:ptCount val="18"/>
                <c:pt idx="0">
                  <c:v>Febbr</c:v>
                </c:pt>
                <c:pt idx="1">
                  <c:v>Mar</c:v>
                </c:pt>
                <c:pt idx="2">
                  <c:v>April</c:v>
                </c:pt>
                <c:pt idx="3">
                  <c:v>Magg</c:v>
                </c:pt>
                <c:pt idx="4">
                  <c:v>Giu</c:v>
                </c:pt>
                <c:pt idx="5">
                  <c:v>Lug</c:v>
                </c:pt>
                <c:pt idx="6">
                  <c:v>Ago</c:v>
                </c:pt>
                <c:pt idx="7">
                  <c:v>Sett</c:v>
                </c:pt>
                <c:pt idx="8">
                  <c:v>Ott</c:v>
                </c:pt>
                <c:pt idx="9">
                  <c:v>Nov</c:v>
                </c:pt>
                <c:pt idx="10">
                  <c:v>Dic</c:v>
                </c:pt>
                <c:pt idx="11">
                  <c:v>Genn</c:v>
                </c:pt>
                <c:pt idx="12">
                  <c:v>Febbr</c:v>
                </c:pt>
                <c:pt idx="13">
                  <c:v>Mar</c:v>
                </c:pt>
                <c:pt idx="14">
                  <c:v>April</c:v>
                </c:pt>
                <c:pt idx="15">
                  <c:v>Magg</c:v>
                </c:pt>
                <c:pt idx="16">
                  <c:v>Giu</c:v>
                </c:pt>
                <c:pt idx="17">
                  <c:v>Lug</c:v>
                </c:pt>
              </c:strCache>
            </c:strRef>
          </c:cat>
          <c:val>
            <c:numRef>
              <c:f>Foglio1!$D$56:$D$74</c:f>
              <c:numCache>
                <c:formatCode>0.000</c:formatCode>
                <c:ptCount val="19"/>
                <c:pt idx="1">
                  <c:v>1.0293277965221905</c:v>
                </c:pt>
                <c:pt idx="2">
                  <c:v>1.0020326855841939</c:v>
                </c:pt>
                <c:pt idx="3">
                  <c:v>1.0760219024576594</c:v>
                </c:pt>
                <c:pt idx="4">
                  <c:v>0.93701572341293227</c:v>
                </c:pt>
                <c:pt idx="5">
                  <c:v>0.98539825169702611</c:v>
                </c:pt>
                <c:pt idx="6">
                  <c:v>0.95417864762081439</c:v>
                </c:pt>
                <c:pt idx="7">
                  <c:v>1.055803079094799</c:v>
                </c:pt>
                <c:pt idx="8">
                  <c:v>1.0008518250351377</c:v>
                </c:pt>
                <c:pt idx="9">
                  <c:v>0.99197930142302726</c:v>
                </c:pt>
                <c:pt idx="10">
                  <c:v>1.0519427216344401</c:v>
                </c:pt>
                <c:pt idx="11">
                  <c:v>0.90087743350699201</c:v>
                </c:pt>
                <c:pt idx="12">
                  <c:v>1.0111882545438464</c:v>
                </c:pt>
                <c:pt idx="13">
                  <c:v>1.0521492835721427</c:v>
                </c:pt>
                <c:pt idx="14">
                  <c:v>0.9706348239307907</c:v>
                </c:pt>
                <c:pt idx="15">
                  <c:v>1.0274912660123108</c:v>
                </c:pt>
                <c:pt idx="16">
                  <c:v>0.95174338645740642</c:v>
                </c:pt>
                <c:pt idx="17">
                  <c:v>1.1296885210193857</c:v>
                </c:pt>
                <c:pt idx="18">
                  <c:v>0.90558640967004256</c:v>
                </c:pt>
              </c:numCache>
            </c:numRef>
          </c:val>
        </c:ser>
        <c:marker val="1"/>
        <c:axId val="119075968"/>
        <c:axId val="119077504"/>
      </c:lineChart>
      <c:catAx>
        <c:axId val="119075968"/>
        <c:scaling>
          <c:orientation val="minMax"/>
        </c:scaling>
        <c:axPos val="b"/>
        <c:tickLblPos val="nextTo"/>
        <c:crossAx val="119077504"/>
        <c:crosses val="autoZero"/>
        <c:auto val="1"/>
        <c:lblAlgn val="ctr"/>
        <c:lblOffset val="100"/>
      </c:catAx>
      <c:valAx>
        <c:axId val="119077504"/>
        <c:scaling>
          <c:orientation val="minMax"/>
        </c:scaling>
        <c:axPos val="l"/>
        <c:majorGridlines/>
        <c:numFmt formatCode="General" sourceLinked="1"/>
        <c:tickLblPos val="nextTo"/>
        <c:crossAx val="119075968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lineChart>
        <c:grouping val="standard"/>
        <c:ser>
          <c:idx val="0"/>
          <c:order val="0"/>
          <c:val>
            <c:numRef>
              <c:f>Foglio1!$E$57:$E$74</c:f>
              <c:numCache>
                <c:formatCode>0.00</c:formatCode>
                <c:ptCount val="18"/>
                <c:pt idx="0" formatCode="General">
                  <c:v>77.059999999999988</c:v>
                </c:pt>
                <c:pt idx="1">
                  <c:v>81.993333333333325</c:v>
                </c:pt>
                <c:pt idx="2">
                  <c:v>78.53</c:v>
                </c:pt>
                <c:pt idx="3">
                  <c:v>73.563333333333333</c:v>
                </c:pt>
                <c:pt idx="4">
                  <c:v>68.256666666666661</c:v>
                </c:pt>
                <c:pt idx="5">
                  <c:v>71.873333333333335</c:v>
                </c:pt>
                <c:pt idx="6">
                  <c:v>75.563333333333347</c:v>
                </c:pt>
                <c:pt idx="7">
                  <c:v>78.263333333333335</c:v>
                </c:pt>
                <c:pt idx="8">
                  <c:v>77.3</c:v>
                </c:pt>
                <c:pt idx="9">
                  <c:v>73.09333333333332</c:v>
                </c:pt>
                <c:pt idx="10">
                  <c:v>72.94</c:v>
                </c:pt>
                <c:pt idx="11">
                  <c:v>75.376666666666665</c:v>
                </c:pt>
                <c:pt idx="12">
                  <c:v>80.026666666666671</c:v>
                </c:pt>
                <c:pt idx="13">
                  <c:v>82.070000000000007</c:v>
                </c:pt>
                <c:pt idx="14">
                  <c:v>80.146666666666661</c:v>
                </c:pt>
                <c:pt idx="15">
                  <c:v>82.406666666666666</c:v>
                </c:pt>
                <c:pt idx="16">
                  <c:v>76.516666666666666</c:v>
                </c:pt>
                <c:pt idx="17">
                  <c:v>71.423333333333332</c:v>
                </c:pt>
              </c:numCache>
            </c:numRef>
          </c:val>
        </c:ser>
        <c:marker val="1"/>
        <c:axId val="120015104"/>
        <c:axId val="120020992"/>
      </c:lineChart>
      <c:catAx>
        <c:axId val="120015104"/>
        <c:scaling>
          <c:orientation val="minMax"/>
        </c:scaling>
        <c:axPos val="b"/>
        <c:tickLblPos val="nextTo"/>
        <c:crossAx val="120020992"/>
        <c:crosses val="autoZero"/>
        <c:auto val="1"/>
        <c:lblAlgn val="ctr"/>
        <c:lblOffset val="100"/>
      </c:catAx>
      <c:valAx>
        <c:axId val="120020992"/>
        <c:scaling>
          <c:orientation val="minMax"/>
        </c:scaling>
        <c:axPos val="l"/>
        <c:majorGridlines/>
        <c:numFmt formatCode="General" sourceLinked="1"/>
        <c:tickLblPos val="nextTo"/>
        <c:crossAx val="120015104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/>
      <c:lineChart>
        <c:grouping val="standard"/>
        <c:ser>
          <c:idx val="0"/>
          <c:order val="0"/>
          <c:tx>
            <c:strRef>
              <c:f>Foglio1!$B$8</c:f>
              <c:strCache>
                <c:ptCount val="1"/>
                <c:pt idx="0">
                  <c:v>Resa q.li/ha</c:v>
                </c:pt>
              </c:strCache>
            </c:strRef>
          </c:tx>
          <c:cat>
            <c:numRef>
              <c:f>Foglio1!$A$9:$A$28</c:f>
              <c:numCache>
                <c:formatCode>General</c:formatCode>
                <c:ptCount val="20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</c:numCache>
            </c:numRef>
          </c:cat>
          <c:val>
            <c:numRef>
              <c:f>Foglio1!$B$9:$B$28</c:f>
              <c:numCache>
                <c:formatCode>General</c:formatCode>
                <c:ptCount val="20"/>
                <c:pt idx="0">
                  <c:v>69.7</c:v>
                </c:pt>
                <c:pt idx="1">
                  <c:v>79.319999999999993</c:v>
                </c:pt>
                <c:pt idx="2">
                  <c:v>82.16</c:v>
                </c:pt>
                <c:pt idx="3">
                  <c:v>84.5</c:v>
                </c:pt>
                <c:pt idx="4">
                  <c:v>68.930000000000007</c:v>
                </c:pt>
                <c:pt idx="5">
                  <c:v>67.260000000000005</c:v>
                </c:pt>
                <c:pt idx="6">
                  <c:v>68.58</c:v>
                </c:pt>
                <c:pt idx="7">
                  <c:v>79.78</c:v>
                </c:pt>
                <c:pt idx="8">
                  <c:v>78.33</c:v>
                </c:pt>
                <c:pt idx="9">
                  <c:v>76.680000000000007</c:v>
                </c:pt>
                <c:pt idx="10">
                  <c:v>76.89</c:v>
                </c:pt>
                <c:pt idx="11">
                  <c:v>65.709999999999994</c:v>
                </c:pt>
                <c:pt idx="12">
                  <c:v>76.22</c:v>
                </c:pt>
                <c:pt idx="13">
                  <c:v>84.2</c:v>
                </c:pt>
                <c:pt idx="14">
                  <c:v>79.66</c:v>
                </c:pt>
                <c:pt idx="15">
                  <c:v>82.35</c:v>
                </c:pt>
                <c:pt idx="16">
                  <c:v>78.430000000000007</c:v>
                </c:pt>
                <c:pt idx="17">
                  <c:v>86.44</c:v>
                </c:pt>
                <c:pt idx="18">
                  <c:v>64.680000000000007</c:v>
                </c:pt>
                <c:pt idx="19">
                  <c:v>63.15</c:v>
                </c:pt>
              </c:numCache>
            </c:numRef>
          </c:val>
        </c:ser>
        <c:ser>
          <c:idx val="1"/>
          <c:order val="1"/>
          <c:tx>
            <c:strRef>
              <c:f>Foglio1!$C$8</c:f>
              <c:strCache>
                <c:ptCount val="1"/>
                <c:pt idx="0">
                  <c:v>MM3</c:v>
                </c:pt>
              </c:strCache>
            </c:strRef>
          </c:tx>
          <c:cat>
            <c:numRef>
              <c:f>Foglio1!$A$9:$A$28</c:f>
              <c:numCache>
                <c:formatCode>General</c:formatCode>
                <c:ptCount val="20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</c:numCache>
            </c:numRef>
          </c:cat>
          <c:val>
            <c:numRef>
              <c:f>Foglio1!$C$9:$C$28</c:f>
              <c:numCache>
                <c:formatCode>General</c:formatCode>
                <c:ptCount val="20"/>
                <c:pt idx="1">
                  <c:v>77.059999999999988</c:v>
                </c:pt>
                <c:pt idx="2" formatCode="0.00">
                  <c:v>81.993333333333325</c:v>
                </c:pt>
                <c:pt idx="3" formatCode="0.00">
                  <c:v>78.53</c:v>
                </c:pt>
                <c:pt idx="4" formatCode="0.00">
                  <c:v>73.563333333333333</c:v>
                </c:pt>
                <c:pt idx="5" formatCode="0.00">
                  <c:v>68.256666666666661</c:v>
                </c:pt>
                <c:pt idx="6" formatCode="0.00">
                  <c:v>71.873333333333335</c:v>
                </c:pt>
                <c:pt idx="7" formatCode="0.00">
                  <c:v>75.563333333333333</c:v>
                </c:pt>
                <c:pt idx="8" formatCode="0.00">
                  <c:v>78.263333333333335</c:v>
                </c:pt>
                <c:pt idx="9" formatCode="0.00">
                  <c:v>77.3</c:v>
                </c:pt>
                <c:pt idx="10" formatCode="0.00">
                  <c:v>73.09333333333332</c:v>
                </c:pt>
                <c:pt idx="11" formatCode="0.00">
                  <c:v>72.94</c:v>
                </c:pt>
                <c:pt idx="12" formatCode="0.00">
                  <c:v>75.376666666666665</c:v>
                </c:pt>
                <c:pt idx="13" formatCode="0.00">
                  <c:v>80.026666666666671</c:v>
                </c:pt>
                <c:pt idx="14" formatCode="0.00">
                  <c:v>82.070000000000007</c:v>
                </c:pt>
                <c:pt idx="15" formatCode="0.00">
                  <c:v>80.146666666666661</c:v>
                </c:pt>
                <c:pt idx="16" formatCode="0.00">
                  <c:v>82.406666666666666</c:v>
                </c:pt>
                <c:pt idx="17" formatCode="0.00">
                  <c:v>76.516666666666666</c:v>
                </c:pt>
                <c:pt idx="18" formatCode="0.00">
                  <c:v>71.423333333333332</c:v>
                </c:pt>
              </c:numCache>
            </c:numRef>
          </c:val>
        </c:ser>
        <c:marker val="1"/>
        <c:axId val="120033280"/>
        <c:axId val="120034816"/>
      </c:lineChart>
      <c:catAx>
        <c:axId val="120033280"/>
        <c:scaling>
          <c:orientation val="minMax"/>
        </c:scaling>
        <c:axPos val="b"/>
        <c:numFmt formatCode="General" sourceLinked="1"/>
        <c:tickLblPos val="nextTo"/>
        <c:crossAx val="120034816"/>
        <c:crosses val="autoZero"/>
        <c:auto val="1"/>
        <c:lblAlgn val="ctr"/>
        <c:lblOffset val="100"/>
      </c:catAx>
      <c:valAx>
        <c:axId val="120034816"/>
        <c:scaling>
          <c:orientation val="minMax"/>
        </c:scaling>
        <c:axPos val="l"/>
        <c:majorGridlines/>
        <c:numFmt formatCode="General" sourceLinked="1"/>
        <c:tickLblPos val="nextTo"/>
        <c:crossAx val="120033280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/>
    <c:plotArea>
      <c:layout/>
      <c:lineChart>
        <c:grouping val="standard"/>
        <c:ser>
          <c:idx val="0"/>
          <c:order val="0"/>
          <c:tx>
            <c:strRef>
              <c:f>Foglio1!$C$8</c:f>
              <c:strCache>
                <c:ptCount val="1"/>
                <c:pt idx="0">
                  <c:v>MM3</c:v>
                </c:pt>
              </c:strCache>
            </c:strRef>
          </c:tx>
          <c:cat>
            <c:numRef>
              <c:f>Foglio1!$A$9:$A$28</c:f>
              <c:numCache>
                <c:formatCode>General</c:formatCode>
                <c:ptCount val="20"/>
                <c:pt idx="0">
                  <c:v>1984</c:v>
                </c:pt>
                <c:pt idx="1">
                  <c:v>1985</c:v>
                </c:pt>
                <c:pt idx="2">
                  <c:v>1986</c:v>
                </c:pt>
                <c:pt idx="3">
                  <c:v>1987</c:v>
                </c:pt>
                <c:pt idx="4">
                  <c:v>1988</c:v>
                </c:pt>
                <c:pt idx="5">
                  <c:v>1989</c:v>
                </c:pt>
                <c:pt idx="6">
                  <c:v>1990</c:v>
                </c:pt>
                <c:pt idx="7">
                  <c:v>1991</c:v>
                </c:pt>
                <c:pt idx="8">
                  <c:v>1992</c:v>
                </c:pt>
                <c:pt idx="9">
                  <c:v>1993</c:v>
                </c:pt>
                <c:pt idx="10">
                  <c:v>1994</c:v>
                </c:pt>
                <c:pt idx="11">
                  <c:v>1995</c:v>
                </c:pt>
                <c:pt idx="12">
                  <c:v>1996</c:v>
                </c:pt>
                <c:pt idx="13">
                  <c:v>1997</c:v>
                </c:pt>
                <c:pt idx="14">
                  <c:v>1998</c:v>
                </c:pt>
                <c:pt idx="15">
                  <c:v>1999</c:v>
                </c:pt>
                <c:pt idx="16">
                  <c:v>2000</c:v>
                </c:pt>
                <c:pt idx="17">
                  <c:v>2001</c:v>
                </c:pt>
                <c:pt idx="18">
                  <c:v>2002</c:v>
                </c:pt>
                <c:pt idx="19">
                  <c:v>2003</c:v>
                </c:pt>
              </c:numCache>
            </c:numRef>
          </c:cat>
          <c:val>
            <c:numRef>
              <c:f>Foglio1!$C$9:$C$27</c:f>
              <c:numCache>
                <c:formatCode>General</c:formatCode>
                <c:ptCount val="19"/>
                <c:pt idx="1">
                  <c:v>77.059999999999988</c:v>
                </c:pt>
                <c:pt idx="2" formatCode="0.00">
                  <c:v>81.993333333333325</c:v>
                </c:pt>
                <c:pt idx="3" formatCode="0.00">
                  <c:v>78.53</c:v>
                </c:pt>
                <c:pt idx="4" formatCode="0.00">
                  <c:v>73.563333333333333</c:v>
                </c:pt>
                <c:pt idx="5" formatCode="0.00">
                  <c:v>68.256666666666661</c:v>
                </c:pt>
                <c:pt idx="6" formatCode="0.00">
                  <c:v>71.873333333333335</c:v>
                </c:pt>
                <c:pt idx="7" formatCode="0.00">
                  <c:v>75.563333333333333</c:v>
                </c:pt>
                <c:pt idx="8" formatCode="0.00">
                  <c:v>78.263333333333335</c:v>
                </c:pt>
                <c:pt idx="9" formatCode="0.00">
                  <c:v>77.3</c:v>
                </c:pt>
                <c:pt idx="10" formatCode="0.00">
                  <c:v>73.09333333333332</c:v>
                </c:pt>
                <c:pt idx="11" formatCode="0.00">
                  <c:v>72.94</c:v>
                </c:pt>
                <c:pt idx="12" formatCode="0.00">
                  <c:v>75.376666666666665</c:v>
                </c:pt>
                <c:pt idx="13" formatCode="0.00">
                  <c:v>80.026666666666671</c:v>
                </c:pt>
                <c:pt idx="14" formatCode="0.00">
                  <c:v>82.070000000000007</c:v>
                </c:pt>
                <c:pt idx="15" formatCode="0.00">
                  <c:v>80.146666666666661</c:v>
                </c:pt>
                <c:pt idx="16" formatCode="0.00">
                  <c:v>82.406666666666666</c:v>
                </c:pt>
                <c:pt idx="17" formatCode="0.00">
                  <c:v>76.516666666666666</c:v>
                </c:pt>
                <c:pt idx="18" formatCode="0.00">
                  <c:v>71.423333333333332</c:v>
                </c:pt>
              </c:numCache>
            </c:numRef>
          </c:val>
        </c:ser>
        <c:marker val="1"/>
        <c:axId val="120337152"/>
        <c:axId val="120338688"/>
      </c:lineChart>
      <c:catAx>
        <c:axId val="120337152"/>
        <c:scaling>
          <c:orientation val="minMax"/>
        </c:scaling>
        <c:axPos val="b"/>
        <c:numFmt formatCode="General" sourceLinked="1"/>
        <c:tickLblPos val="nextTo"/>
        <c:crossAx val="120338688"/>
        <c:crosses val="autoZero"/>
        <c:auto val="1"/>
        <c:lblAlgn val="ctr"/>
        <c:lblOffset val="100"/>
      </c:catAx>
      <c:valAx>
        <c:axId val="120338688"/>
        <c:scaling>
          <c:orientation val="minMax"/>
        </c:scaling>
        <c:axPos val="l"/>
        <c:majorGridlines/>
        <c:numFmt formatCode="General" sourceLinked="1"/>
        <c:tickLblPos val="nextTo"/>
        <c:crossAx val="120337152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/>
    <c:plotArea>
      <c:layout/>
      <c:lineChart>
        <c:grouping val="standard"/>
        <c:ser>
          <c:idx val="0"/>
          <c:order val="0"/>
          <c:tx>
            <c:strRef>
              <c:f>Foglio2!$C$11</c:f>
              <c:strCache>
                <c:ptCount val="1"/>
                <c:pt idx="0">
                  <c:v>Occupati Yt</c:v>
                </c:pt>
              </c:strCache>
            </c:strRef>
          </c:tx>
          <c:cat>
            <c:multiLvlStrRef>
              <c:f>Foglio2!$A$12:$B$27</c:f>
              <c:multiLvlStrCache>
                <c:ptCount val="16"/>
                <c:lvl>
                  <c:pt idx="0">
                    <c:v>T1</c:v>
                  </c:pt>
                  <c:pt idx="1">
                    <c:v>T2</c:v>
                  </c:pt>
                  <c:pt idx="2">
                    <c:v>T3</c:v>
                  </c:pt>
                  <c:pt idx="3">
                    <c:v>T4</c:v>
                  </c:pt>
                  <c:pt idx="4">
                    <c:v>T1</c:v>
                  </c:pt>
                  <c:pt idx="5">
                    <c:v>T2</c:v>
                  </c:pt>
                  <c:pt idx="6">
                    <c:v>T3</c:v>
                  </c:pt>
                  <c:pt idx="7">
                    <c:v>T4</c:v>
                  </c:pt>
                  <c:pt idx="8">
                    <c:v>T1</c:v>
                  </c:pt>
                  <c:pt idx="9">
                    <c:v>T2</c:v>
                  </c:pt>
                  <c:pt idx="10">
                    <c:v>T3</c:v>
                  </c:pt>
                  <c:pt idx="11">
                    <c:v>T4</c:v>
                  </c:pt>
                  <c:pt idx="12">
                    <c:v>T1</c:v>
                  </c:pt>
                  <c:pt idx="13">
                    <c:v>T2</c:v>
                  </c:pt>
                  <c:pt idx="14">
                    <c:v>T3</c:v>
                  </c:pt>
                  <c:pt idx="15">
                    <c:v>T4</c:v>
                  </c:pt>
                </c:lvl>
                <c:lvl>
                  <c:pt idx="0">
                    <c:v>2000</c:v>
                  </c:pt>
                  <c:pt idx="4">
                    <c:v>2001</c:v>
                  </c:pt>
                  <c:pt idx="8">
                    <c:v>2002</c:v>
                  </c:pt>
                  <c:pt idx="12">
                    <c:v>2003</c:v>
                  </c:pt>
                </c:lvl>
              </c:multiLvlStrCache>
            </c:multiLvlStrRef>
          </c:cat>
          <c:val>
            <c:numRef>
              <c:f>Foglio2!$C$12:$C$27</c:f>
              <c:numCache>
                <c:formatCode>General</c:formatCode>
                <c:ptCount val="16"/>
                <c:pt idx="0">
                  <c:v>416</c:v>
                </c:pt>
                <c:pt idx="1">
                  <c:v>446.8</c:v>
                </c:pt>
                <c:pt idx="2">
                  <c:v>461.9</c:v>
                </c:pt>
                <c:pt idx="3">
                  <c:v>465.7</c:v>
                </c:pt>
                <c:pt idx="4">
                  <c:v>445.9</c:v>
                </c:pt>
                <c:pt idx="5">
                  <c:v>471.3</c:v>
                </c:pt>
                <c:pt idx="6">
                  <c:v>486.6</c:v>
                </c:pt>
                <c:pt idx="7">
                  <c:v>484.2</c:v>
                </c:pt>
                <c:pt idx="8">
                  <c:v>449.2</c:v>
                </c:pt>
                <c:pt idx="9">
                  <c:v>483.2</c:v>
                </c:pt>
                <c:pt idx="10">
                  <c:v>489.6</c:v>
                </c:pt>
                <c:pt idx="11">
                  <c:v>484.3</c:v>
                </c:pt>
                <c:pt idx="12">
                  <c:v>476.5</c:v>
                </c:pt>
                <c:pt idx="13">
                  <c:v>507</c:v>
                </c:pt>
                <c:pt idx="14">
                  <c:v>516.29999999999995</c:v>
                </c:pt>
                <c:pt idx="15">
                  <c:v>510.8</c:v>
                </c:pt>
              </c:numCache>
            </c:numRef>
          </c:val>
        </c:ser>
        <c:marker val="1"/>
        <c:axId val="116014464"/>
        <c:axId val="120411264"/>
      </c:lineChart>
      <c:catAx>
        <c:axId val="116014464"/>
        <c:scaling>
          <c:orientation val="minMax"/>
        </c:scaling>
        <c:axPos val="b"/>
        <c:tickLblPos val="nextTo"/>
        <c:crossAx val="120411264"/>
        <c:crosses val="autoZero"/>
        <c:auto val="1"/>
        <c:lblAlgn val="ctr"/>
        <c:lblOffset val="100"/>
      </c:catAx>
      <c:valAx>
        <c:axId val="120411264"/>
        <c:scaling>
          <c:orientation val="minMax"/>
        </c:scaling>
        <c:axPos val="l"/>
        <c:majorGridlines/>
        <c:numFmt formatCode="General" sourceLinked="1"/>
        <c:tickLblPos val="nextTo"/>
        <c:crossAx val="116014464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Foglio2!$F$11</c:f>
              <c:strCache>
                <c:ptCount val="1"/>
                <c:pt idx="0">
                  <c:v>MMC4 = T+C</c:v>
                </c:pt>
              </c:strCache>
            </c:strRef>
          </c:tx>
          <c:cat>
            <c:multiLvlStrRef>
              <c:f>Foglio2!$A$12:$B$27</c:f>
              <c:multiLvlStrCache>
                <c:ptCount val="16"/>
                <c:lvl>
                  <c:pt idx="0">
                    <c:v>T1</c:v>
                  </c:pt>
                  <c:pt idx="1">
                    <c:v>T2</c:v>
                  </c:pt>
                  <c:pt idx="2">
                    <c:v>T3</c:v>
                  </c:pt>
                  <c:pt idx="3">
                    <c:v>T4</c:v>
                  </c:pt>
                  <c:pt idx="4">
                    <c:v>T1</c:v>
                  </c:pt>
                  <c:pt idx="5">
                    <c:v>T2</c:v>
                  </c:pt>
                  <c:pt idx="6">
                    <c:v>T3</c:v>
                  </c:pt>
                  <c:pt idx="7">
                    <c:v>T4</c:v>
                  </c:pt>
                  <c:pt idx="8">
                    <c:v>T1</c:v>
                  </c:pt>
                  <c:pt idx="9">
                    <c:v>T2</c:v>
                  </c:pt>
                  <c:pt idx="10">
                    <c:v>T3</c:v>
                  </c:pt>
                  <c:pt idx="11">
                    <c:v>T4</c:v>
                  </c:pt>
                  <c:pt idx="12">
                    <c:v>T1</c:v>
                  </c:pt>
                  <c:pt idx="13">
                    <c:v>T2</c:v>
                  </c:pt>
                  <c:pt idx="14">
                    <c:v>T3</c:v>
                  </c:pt>
                  <c:pt idx="15">
                    <c:v>T4</c:v>
                  </c:pt>
                </c:lvl>
                <c:lvl>
                  <c:pt idx="0">
                    <c:v>2000</c:v>
                  </c:pt>
                  <c:pt idx="4">
                    <c:v>2001</c:v>
                  </c:pt>
                  <c:pt idx="8">
                    <c:v>2002</c:v>
                  </c:pt>
                  <c:pt idx="12">
                    <c:v>2003</c:v>
                  </c:pt>
                </c:lvl>
              </c:multiLvlStrCache>
            </c:multiLvlStrRef>
          </c:cat>
          <c:val>
            <c:numRef>
              <c:f>Foglio2!$F$12:$F$25</c:f>
              <c:numCache>
                <c:formatCode>0.0</c:formatCode>
                <c:ptCount val="14"/>
                <c:pt idx="2">
                  <c:v>451.33749999999998</c:v>
                </c:pt>
                <c:pt idx="3">
                  <c:v>458.13750000000005</c:v>
                </c:pt>
                <c:pt idx="4">
                  <c:v>464.28749999999997</c:v>
                </c:pt>
                <c:pt idx="5">
                  <c:v>469.6875</c:v>
                </c:pt>
                <c:pt idx="6">
                  <c:v>472.41249999999997</c:v>
                </c:pt>
                <c:pt idx="7">
                  <c:v>474.3125</c:v>
                </c:pt>
                <c:pt idx="8">
                  <c:v>476.17500000000001</c:v>
                </c:pt>
                <c:pt idx="9">
                  <c:v>476.5625</c:v>
                </c:pt>
                <c:pt idx="10">
                  <c:v>479.98750000000001</c:v>
                </c:pt>
                <c:pt idx="11">
                  <c:v>486.375</c:v>
                </c:pt>
                <c:pt idx="12">
                  <c:v>492.6875</c:v>
                </c:pt>
                <c:pt idx="13">
                  <c:v>499.33750000000003</c:v>
                </c:pt>
              </c:numCache>
            </c:numRef>
          </c:val>
        </c:ser>
        <c:marker val="1"/>
        <c:axId val="120550144"/>
        <c:axId val="120551680"/>
      </c:lineChart>
      <c:catAx>
        <c:axId val="120550144"/>
        <c:scaling>
          <c:orientation val="minMax"/>
        </c:scaling>
        <c:axPos val="b"/>
        <c:tickLblPos val="nextTo"/>
        <c:crossAx val="120551680"/>
        <c:crosses val="autoZero"/>
        <c:auto val="1"/>
        <c:lblAlgn val="ctr"/>
        <c:lblOffset val="100"/>
      </c:catAx>
      <c:valAx>
        <c:axId val="120551680"/>
        <c:scaling>
          <c:orientation val="minMax"/>
        </c:scaling>
        <c:axPos val="l"/>
        <c:majorGridlines/>
        <c:numFmt formatCode="General" sourceLinked="1"/>
        <c:tickLblPos val="nextTo"/>
        <c:crossAx val="1205501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Foglio2!$G$11</c:f>
              <c:strCache>
                <c:ptCount val="1"/>
                <c:pt idx="0">
                  <c:v>Y-MM4     =St+Ut</c:v>
                </c:pt>
              </c:strCache>
            </c:strRef>
          </c:tx>
          <c:cat>
            <c:multiLvlStrRef>
              <c:f>Foglio2!$A$12:$B$27</c:f>
              <c:multiLvlStrCache>
                <c:ptCount val="16"/>
                <c:lvl>
                  <c:pt idx="0">
                    <c:v>T1</c:v>
                  </c:pt>
                  <c:pt idx="1">
                    <c:v>T2</c:v>
                  </c:pt>
                  <c:pt idx="2">
                    <c:v>T3</c:v>
                  </c:pt>
                  <c:pt idx="3">
                    <c:v>T4</c:v>
                  </c:pt>
                  <c:pt idx="4">
                    <c:v>T1</c:v>
                  </c:pt>
                  <c:pt idx="5">
                    <c:v>T2</c:v>
                  </c:pt>
                  <c:pt idx="6">
                    <c:v>T3</c:v>
                  </c:pt>
                  <c:pt idx="7">
                    <c:v>T4</c:v>
                  </c:pt>
                  <c:pt idx="8">
                    <c:v>T1</c:v>
                  </c:pt>
                  <c:pt idx="9">
                    <c:v>T2</c:v>
                  </c:pt>
                  <c:pt idx="10">
                    <c:v>T3</c:v>
                  </c:pt>
                  <c:pt idx="11">
                    <c:v>T4</c:v>
                  </c:pt>
                  <c:pt idx="12">
                    <c:v>T1</c:v>
                  </c:pt>
                  <c:pt idx="13">
                    <c:v>T2</c:v>
                  </c:pt>
                  <c:pt idx="14">
                    <c:v>T3</c:v>
                  </c:pt>
                  <c:pt idx="15">
                    <c:v>T4</c:v>
                  </c:pt>
                </c:lvl>
                <c:lvl>
                  <c:pt idx="0">
                    <c:v>2000</c:v>
                  </c:pt>
                  <c:pt idx="4">
                    <c:v>2001</c:v>
                  </c:pt>
                  <c:pt idx="8">
                    <c:v>2002</c:v>
                  </c:pt>
                  <c:pt idx="12">
                    <c:v>2003</c:v>
                  </c:pt>
                </c:lvl>
              </c:multiLvlStrCache>
            </c:multiLvlStrRef>
          </c:cat>
          <c:val>
            <c:numRef>
              <c:f>Foglio2!$G$12:$G$25</c:f>
              <c:numCache>
                <c:formatCode>General</c:formatCode>
                <c:ptCount val="14"/>
                <c:pt idx="2" formatCode="0.0">
                  <c:v>10.5625</c:v>
                </c:pt>
                <c:pt idx="3" formatCode="0.0">
                  <c:v>7.5624999999999432</c:v>
                </c:pt>
                <c:pt idx="4" formatCode="0.0">
                  <c:v>-18.387499999999989</c:v>
                </c:pt>
                <c:pt idx="5" formatCode="0.0">
                  <c:v>1.6125000000000114</c:v>
                </c:pt>
                <c:pt idx="6" formatCode="0.0">
                  <c:v>14.187500000000057</c:v>
                </c:pt>
                <c:pt idx="7" formatCode="0.0">
                  <c:v>9.8874999999999886</c:v>
                </c:pt>
                <c:pt idx="8" formatCode="0.0">
                  <c:v>-26.975000000000023</c:v>
                </c:pt>
                <c:pt idx="9" formatCode="0.0">
                  <c:v>6.6374999999999886</c:v>
                </c:pt>
                <c:pt idx="10" formatCode="0.0">
                  <c:v>9.6125000000000114</c:v>
                </c:pt>
                <c:pt idx="11" formatCode="0.0">
                  <c:v>-2.0749999999999886</c:v>
                </c:pt>
                <c:pt idx="12" formatCode="0.0">
                  <c:v>-16.1875</c:v>
                </c:pt>
                <c:pt idx="13" formatCode="0.0">
                  <c:v>7.6624999999999659</c:v>
                </c:pt>
              </c:numCache>
            </c:numRef>
          </c:val>
        </c:ser>
        <c:marker val="1"/>
        <c:axId val="120596352"/>
        <c:axId val="120597888"/>
      </c:lineChart>
      <c:catAx>
        <c:axId val="120596352"/>
        <c:scaling>
          <c:orientation val="minMax"/>
        </c:scaling>
        <c:axPos val="b"/>
        <c:tickLblPos val="nextTo"/>
        <c:crossAx val="120597888"/>
        <c:crosses val="autoZero"/>
        <c:auto val="1"/>
        <c:lblAlgn val="ctr"/>
        <c:lblOffset val="100"/>
      </c:catAx>
      <c:valAx>
        <c:axId val="120597888"/>
        <c:scaling>
          <c:orientation val="minMax"/>
        </c:scaling>
        <c:axPos val="l"/>
        <c:majorGridlines/>
        <c:numFmt formatCode="General" sourceLinked="1"/>
        <c:tickLblPos val="nextTo"/>
        <c:crossAx val="12059635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/>
    <c:plotArea>
      <c:layout/>
      <c:lineChart>
        <c:grouping val="standard"/>
        <c:ser>
          <c:idx val="0"/>
          <c:order val="0"/>
          <c:tx>
            <c:strRef>
              <c:f>Foglio2!$G$52</c:f>
              <c:strCache>
                <c:ptCount val="1"/>
                <c:pt idx="0">
                  <c:v>Y/MM4     =St*Ut</c:v>
                </c:pt>
              </c:strCache>
            </c:strRef>
          </c:tx>
          <c:cat>
            <c:multiLvlStrRef>
              <c:f>Foglio2!$A$53:$B$68</c:f>
              <c:multiLvlStrCache>
                <c:ptCount val="16"/>
                <c:lvl>
                  <c:pt idx="0">
                    <c:v>T1</c:v>
                  </c:pt>
                  <c:pt idx="1">
                    <c:v>T2</c:v>
                  </c:pt>
                  <c:pt idx="2">
                    <c:v>T3</c:v>
                  </c:pt>
                  <c:pt idx="3">
                    <c:v>T4</c:v>
                  </c:pt>
                  <c:pt idx="4">
                    <c:v>T1</c:v>
                  </c:pt>
                  <c:pt idx="5">
                    <c:v>T2</c:v>
                  </c:pt>
                  <c:pt idx="6">
                    <c:v>T3</c:v>
                  </c:pt>
                  <c:pt idx="7">
                    <c:v>T4</c:v>
                  </c:pt>
                  <c:pt idx="8">
                    <c:v>T1</c:v>
                  </c:pt>
                  <c:pt idx="9">
                    <c:v>T2</c:v>
                  </c:pt>
                  <c:pt idx="10">
                    <c:v>T3</c:v>
                  </c:pt>
                  <c:pt idx="11">
                    <c:v>T4</c:v>
                  </c:pt>
                  <c:pt idx="12">
                    <c:v>T1</c:v>
                  </c:pt>
                  <c:pt idx="13">
                    <c:v>T2</c:v>
                  </c:pt>
                  <c:pt idx="14">
                    <c:v>T3</c:v>
                  </c:pt>
                  <c:pt idx="15">
                    <c:v>T4</c:v>
                  </c:pt>
                </c:lvl>
                <c:lvl>
                  <c:pt idx="0">
                    <c:v>1984</c:v>
                  </c:pt>
                  <c:pt idx="4">
                    <c:v>1985</c:v>
                  </c:pt>
                  <c:pt idx="8">
                    <c:v>1986</c:v>
                  </c:pt>
                  <c:pt idx="12">
                    <c:v>1987</c:v>
                  </c:pt>
                </c:lvl>
              </c:multiLvlStrCache>
            </c:multiLvlStrRef>
          </c:cat>
          <c:val>
            <c:numRef>
              <c:f>Foglio2!$G$53:$G$68</c:f>
              <c:numCache>
                <c:formatCode>General</c:formatCode>
                <c:ptCount val="16"/>
                <c:pt idx="2" formatCode="0.000">
                  <c:v>0.9872327214870581</c:v>
                </c:pt>
                <c:pt idx="3" formatCode="0.000">
                  <c:v>1.0740003064194883</c:v>
                </c:pt>
                <c:pt idx="4" formatCode="0.000">
                  <c:v>0.90827067669172934</c:v>
                </c:pt>
                <c:pt idx="5" formatCode="0.000">
                  <c:v>1.018079846505793</c:v>
                </c:pt>
                <c:pt idx="6" formatCode="0.000">
                  <c:v>1.0109186198864464</c:v>
                </c:pt>
                <c:pt idx="7" formatCode="0.000">
                  <c:v>1.070335290092556</c:v>
                </c:pt>
                <c:pt idx="8" formatCode="0.000">
                  <c:v>0.90715481320559854</c:v>
                </c:pt>
                <c:pt idx="9" formatCode="0.000">
                  <c:v>1.0041418041418042</c:v>
                </c:pt>
                <c:pt idx="10" formatCode="0.000">
                  <c:v>1.0140376416761985</c:v>
                </c:pt>
                <c:pt idx="11" formatCode="0.000">
                  <c:v>1.077511961722488</c:v>
                </c:pt>
                <c:pt idx="12" formatCode="0.000">
                  <c:v>0.89220430107526882</c:v>
                </c:pt>
                <c:pt idx="13" formatCode="0.000">
                  <c:v>1.0197324857634751</c:v>
                </c:pt>
              </c:numCache>
            </c:numRef>
          </c:val>
        </c:ser>
        <c:marker val="1"/>
        <c:axId val="121278848"/>
        <c:axId val="121280384"/>
      </c:lineChart>
      <c:catAx>
        <c:axId val="121278848"/>
        <c:scaling>
          <c:orientation val="minMax"/>
        </c:scaling>
        <c:axPos val="b"/>
        <c:tickLblPos val="nextTo"/>
        <c:crossAx val="121280384"/>
        <c:crosses val="autoZero"/>
        <c:auto val="1"/>
        <c:lblAlgn val="ctr"/>
        <c:lblOffset val="100"/>
      </c:catAx>
      <c:valAx>
        <c:axId val="121280384"/>
        <c:scaling>
          <c:orientation val="minMax"/>
        </c:scaling>
        <c:axPos val="l"/>
        <c:majorGridlines/>
        <c:numFmt formatCode="General" sourceLinked="1"/>
        <c:tickLblPos val="nextTo"/>
        <c:crossAx val="121278848"/>
        <c:crosses val="autoZero"/>
        <c:crossBetween val="between"/>
      </c:valAx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Foglio2!$Q$11</c:f>
              <c:strCache>
                <c:ptCount val="1"/>
                <c:pt idx="0">
                  <c:v>Yt-St=      Y  dest</c:v>
                </c:pt>
              </c:strCache>
            </c:strRef>
          </c:tx>
          <c:cat>
            <c:multiLvlStrRef>
              <c:f>Foglio2!$A$12:$B$27</c:f>
              <c:multiLvlStrCache>
                <c:ptCount val="16"/>
                <c:lvl>
                  <c:pt idx="0">
                    <c:v>T1</c:v>
                  </c:pt>
                  <c:pt idx="1">
                    <c:v>T2</c:v>
                  </c:pt>
                  <c:pt idx="2">
                    <c:v>T3</c:v>
                  </c:pt>
                  <c:pt idx="3">
                    <c:v>T4</c:v>
                  </c:pt>
                  <c:pt idx="4">
                    <c:v>T1</c:v>
                  </c:pt>
                  <c:pt idx="5">
                    <c:v>T2</c:v>
                  </c:pt>
                  <c:pt idx="6">
                    <c:v>T3</c:v>
                  </c:pt>
                  <c:pt idx="7">
                    <c:v>T4</c:v>
                  </c:pt>
                  <c:pt idx="8">
                    <c:v>T1</c:v>
                  </c:pt>
                  <c:pt idx="9">
                    <c:v>T2</c:v>
                  </c:pt>
                  <c:pt idx="10">
                    <c:v>T3</c:v>
                  </c:pt>
                  <c:pt idx="11">
                    <c:v>T4</c:v>
                  </c:pt>
                  <c:pt idx="12">
                    <c:v>T1</c:v>
                  </c:pt>
                  <c:pt idx="13">
                    <c:v>T2</c:v>
                  </c:pt>
                  <c:pt idx="14">
                    <c:v>T3</c:v>
                  </c:pt>
                  <c:pt idx="15">
                    <c:v>T4</c:v>
                  </c:pt>
                </c:lvl>
                <c:lvl>
                  <c:pt idx="0">
                    <c:v>2000</c:v>
                  </c:pt>
                  <c:pt idx="4">
                    <c:v>2001</c:v>
                  </c:pt>
                  <c:pt idx="8">
                    <c:v>2002</c:v>
                  </c:pt>
                  <c:pt idx="12">
                    <c:v>2003</c:v>
                  </c:pt>
                </c:lvl>
              </c:multiLvlStrCache>
            </c:multiLvlStrRef>
          </c:cat>
          <c:val>
            <c:numRef>
              <c:f>Foglio2!$Q$12:$Q$27</c:f>
              <c:numCache>
                <c:formatCode>0.0</c:formatCode>
                <c:ptCount val="16"/>
                <c:pt idx="0">
                  <c:v>433.3302083333333</c:v>
                </c:pt>
                <c:pt idx="1">
                  <c:v>443.0135416666667</c:v>
                </c:pt>
                <c:pt idx="2">
                  <c:v>451.96354166666663</c:v>
                </c:pt>
                <c:pt idx="3">
                  <c:v>462.09270833333335</c:v>
                </c:pt>
                <c:pt idx="4">
                  <c:v>463.23020833333328</c:v>
                </c:pt>
                <c:pt idx="5">
                  <c:v>467.5135416666667</c:v>
                </c:pt>
                <c:pt idx="6">
                  <c:v>476.66354166666667</c:v>
                </c:pt>
                <c:pt idx="7">
                  <c:v>480.59270833333335</c:v>
                </c:pt>
                <c:pt idx="8">
                  <c:v>466.53020833333335</c:v>
                </c:pt>
                <c:pt idx="9">
                  <c:v>479.41354166666667</c:v>
                </c:pt>
                <c:pt idx="10">
                  <c:v>479.66354166666667</c:v>
                </c:pt>
                <c:pt idx="11">
                  <c:v>480.69270833333337</c:v>
                </c:pt>
                <c:pt idx="12">
                  <c:v>493.8302083333333</c:v>
                </c:pt>
                <c:pt idx="13">
                  <c:v>503.21354166666669</c:v>
                </c:pt>
                <c:pt idx="14">
                  <c:v>506.36354166666661</c:v>
                </c:pt>
                <c:pt idx="15">
                  <c:v>507.19270833333337</c:v>
                </c:pt>
              </c:numCache>
            </c:numRef>
          </c:val>
        </c:ser>
        <c:marker val="1"/>
        <c:axId val="121300480"/>
        <c:axId val="121302016"/>
      </c:lineChart>
      <c:catAx>
        <c:axId val="121300480"/>
        <c:scaling>
          <c:orientation val="minMax"/>
        </c:scaling>
        <c:axPos val="b"/>
        <c:tickLblPos val="nextTo"/>
        <c:crossAx val="121302016"/>
        <c:crosses val="autoZero"/>
        <c:auto val="1"/>
        <c:lblAlgn val="ctr"/>
        <c:lblOffset val="100"/>
      </c:catAx>
      <c:valAx>
        <c:axId val="121302016"/>
        <c:scaling>
          <c:orientation val="minMax"/>
        </c:scaling>
        <c:axPos val="l"/>
        <c:majorGridlines/>
        <c:numFmt formatCode="0.0" sourceLinked="1"/>
        <c:tickLblPos val="nextTo"/>
        <c:crossAx val="121300480"/>
        <c:crosses val="autoZero"/>
        <c:crossBetween val="between"/>
      </c:valAx>
    </c:plotArea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Foglio2!$Q$11</c:f>
              <c:strCache>
                <c:ptCount val="1"/>
                <c:pt idx="0">
                  <c:v>Yt-St=      Y  dest</c:v>
                </c:pt>
              </c:strCache>
            </c:strRef>
          </c:tx>
          <c:trendline>
            <c:trendlineType val="linear"/>
          </c:trendline>
          <c:val>
            <c:numRef>
              <c:f>Foglio2!$Q$12:$Q$27</c:f>
              <c:numCache>
                <c:formatCode>0.0</c:formatCode>
                <c:ptCount val="16"/>
                <c:pt idx="0">
                  <c:v>433.3302083333333</c:v>
                </c:pt>
                <c:pt idx="1">
                  <c:v>443.0135416666667</c:v>
                </c:pt>
                <c:pt idx="2">
                  <c:v>451.96354166666663</c:v>
                </c:pt>
                <c:pt idx="3">
                  <c:v>462.09270833333335</c:v>
                </c:pt>
                <c:pt idx="4">
                  <c:v>463.23020833333328</c:v>
                </c:pt>
                <c:pt idx="5">
                  <c:v>467.5135416666667</c:v>
                </c:pt>
                <c:pt idx="6">
                  <c:v>476.66354166666667</c:v>
                </c:pt>
                <c:pt idx="7">
                  <c:v>480.59270833333335</c:v>
                </c:pt>
                <c:pt idx="8">
                  <c:v>466.53020833333335</c:v>
                </c:pt>
                <c:pt idx="9">
                  <c:v>479.41354166666667</c:v>
                </c:pt>
                <c:pt idx="10">
                  <c:v>479.66354166666667</c:v>
                </c:pt>
                <c:pt idx="11">
                  <c:v>480.69270833333337</c:v>
                </c:pt>
                <c:pt idx="12">
                  <c:v>493.8302083333333</c:v>
                </c:pt>
                <c:pt idx="13">
                  <c:v>503.21354166666669</c:v>
                </c:pt>
                <c:pt idx="14">
                  <c:v>506.36354166666661</c:v>
                </c:pt>
                <c:pt idx="15">
                  <c:v>507.19270833333337</c:v>
                </c:pt>
              </c:numCache>
            </c:numRef>
          </c:val>
        </c:ser>
        <c:marker val="1"/>
        <c:axId val="122698368"/>
        <c:axId val="122732928"/>
      </c:lineChart>
      <c:catAx>
        <c:axId val="122698368"/>
        <c:scaling>
          <c:orientation val="minMax"/>
        </c:scaling>
        <c:axPos val="b"/>
        <c:tickLblPos val="nextTo"/>
        <c:crossAx val="122732928"/>
        <c:crosses val="autoZero"/>
        <c:auto val="1"/>
        <c:lblAlgn val="ctr"/>
        <c:lblOffset val="100"/>
      </c:catAx>
      <c:valAx>
        <c:axId val="122732928"/>
        <c:scaling>
          <c:orientation val="minMax"/>
        </c:scaling>
        <c:axPos val="l"/>
        <c:majorGridlines/>
        <c:numFmt formatCode="0.0" sourceLinked="1"/>
        <c:tickLblPos val="nextTo"/>
        <c:crossAx val="12269836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/>
    <c:plotArea>
      <c:layout/>
      <c:lineChart>
        <c:grouping val="standard"/>
        <c:ser>
          <c:idx val="0"/>
          <c:order val="0"/>
          <c:tx>
            <c:strRef>
              <c:f>Foglio2!$C$11</c:f>
              <c:strCache>
                <c:ptCount val="1"/>
                <c:pt idx="0">
                  <c:v>Occupati Yt</c:v>
                </c:pt>
              </c:strCache>
            </c:strRef>
          </c:tx>
          <c:cat>
            <c:multiLvlStrRef>
              <c:f>Foglio2!$A$12:$B$27</c:f>
              <c:multiLvlStrCache>
                <c:ptCount val="16"/>
                <c:lvl>
                  <c:pt idx="0">
                    <c:v>T1</c:v>
                  </c:pt>
                  <c:pt idx="1">
                    <c:v>T2</c:v>
                  </c:pt>
                  <c:pt idx="2">
                    <c:v>T3</c:v>
                  </c:pt>
                  <c:pt idx="3">
                    <c:v>T4</c:v>
                  </c:pt>
                  <c:pt idx="4">
                    <c:v>T1</c:v>
                  </c:pt>
                  <c:pt idx="5">
                    <c:v>T2</c:v>
                  </c:pt>
                  <c:pt idx="6">
                    <c:v>T3</c:v>
                  </c:pt>
                  <c:pt idx="7">
                    <c:v>T4</c:v>
                  </c:pt>
                  <c:pt idx="8">
                    <c:v>T1</c:v>
                  </c:pt>
                  <c:pt idx="9">
                    <c:v>T2</c:v>
                  </c:pt>
                  <c:pt idx="10">
                    <c:v>T3</c:v>
                  </c:pt>
                  <c:pt idx="11">
                    <c:v>T4</c:v>
                  </c:pt>
                  <c:pt idx="12">
                    <c:v>T1</c:v>
                  </c:pt>
                  <c:pt idx="13">
                    <c:v>T2</c:v>
                  </c:pt>
                  <c:pt idx="14">
                    <c:v>T3</c:v>
                  </c:pt>
                  <c:pt idx="15">
                    <c:v>T4</c:v>
                  </c:pt>
                </c:lvl>
                <c:lvl>
                  <c:pt idx="0">
                    <c:v>2000</c:v>
                  </c:pt>
                  <c:pt idx="4">
                    <c:v>2001</c:v>
                  </c:pt>
                  <c:pt idx="8">
                    <c:v>2002</c:v>
                  </c:pt>
                  <c:pt idx="12">
                    <c:v>2003</c:v>
                  </c:pt>
                </c:lvl>
              </c:multiLvlStrCache>
            </c:multiLvlStrRef>
          </c:cat>
          <c:val>
            <c:numRef>
              <c:f>Foglio2!$C$12:$C$27</c:f>
              <c:numCache>
                <c:formatCode>General</c:formatCode>
                <c:ptCount val="16"/>
                <c:pt idx="0">
                  <c:v>416</c:v>
                </c:pt>
                <c:pt idx="1">
                  <c:v>446.8</c:v>
                </c:pt>
                <c:pt idx="2">
                  <c:v>461.9</c:v>
                </c:pt>
                <c:pt idx="3">
                  <c:v>465.7</c:v>
                </c:pt>
                <c:pt idx="4">
                  <c:v>445.9</c:v>
                </c:pt>
                <c:pt idx="5">
                  <c:v>471.3</c:v>
                </c:pt>
                <c:pt idx="6">
                  <c:v>486.6</c:v>
                </c:pt>
                <c:pt idx="7">
                  <c:v>484.2</c:v>
                </c:pt>
                <c:pt idx="8">
                  <c:v>449.2</c:v>
                </c:pt>
                <c:pt idx="9">
                  <c:v>483.2</c:v>
                </c:pt>
                <c:pt idx="10">
                  <c:v>489.6</c:v>
                </c:pt>
                <c:pt idx="11">
                  <c:v>484.3</c:v>
                </c:pt>
                <c:pt idx="12">
                  <c:v>476.5</c:v>
                </c:pt>
                <c:pt idx="13">
                  <c:v>507</c:v>
                </c:pt>
                <c:pt idx="14">
                  <c:v>516.29999999999995</c:v>
                </c:pt>
                <c:pt idx="15">
                  <c:v>510.8</c:v>
                </c:pt>
              </c:numCache>
            </c:numRef>
          </c:val>
        </c:ser>
        <c:marker val="1"/>
        <c:axId val="123225600"/>
        <c:axId val="123227136"/>
      </c:lineChart>
      <c:catAx>
        <c:axId val="123225600"/>
        <c:scaling>
          <c:orientation val="minMax"/>
        </c:scaling>
        <c:axPos val="b"/>
        <c:tickLblPos val="nextTo"/>
        <c:crossAx val="123227136"/>
        <c:crosses val="autoZero"/>
        <c:auto val="1"/>
        <c:lblAlgn val="ctr"/>
        <c:lblOffset val="100"/>
      </c:catAx>
      <c:valAx>
        <c:axId val="123227136"/>
        <c:scaling>
          <c:orientation val="minMax"/>
        </c:scaling>
        <c:axPos val="l"/>
        <c:majorGridlines/>
        <c:numFmt formatCode="General" sourceLinked="1"/>
        <c:tickLblPos val="nextTo"/>
        <c:crossAx val="123225600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/>
    <c:plotArea>
      <c:layout/>
      <c:lineChart>
        <c:grouping val="standard"/>
        <c:ser>
          <c:idx val="0"/>
          <c:order val="0"/>
          <c:tx>
            <c:strRef>
              <c:f>Foglio4!$D$8</c:f>
              <c:strCache>
                <c:ptCount val="1"/>
                <c:pt idx="0">
                  <c:v>Occupati Yt</c:v>
                </c:pt>
              </c:strCache>
            </c:strRef>
          </c:tx>
          <c:cat>
            <c:multiLvlStrRef>
              <c:f>Foglio4!$B$9:$C$24</c:f>
              <c:multiLvlStrCache>
                <c:ptCount val="16"/>
                <c:lvl>
                  <c:pt idx="0">
                    <c:v>T1</c:v>
                  </c:pt>
                  <c:pt idx="1">
                    <c:v>T2</c:v>
                  </c:pt>
                  <c:pt idx="2">
                    <c:v>T3</c:v>
                  </c:pt>
                  <c:pt idx="3">
                    <c:v>T4</c:v>
                  </c:pt>
                  <c:pt idx="4">
                    <c:v>T1</c:v>
                  </c:pt>
                  <c:pt idx="5">
                    <c:v>T2</c:v>
                  </c:pt>
                  <c:pt idx="6">
                    <c:v>T3</c:v>
                  </c:pt>
                  <c:pt idx="7">
                    <c:v>T4</c:v>
                  </c:pt>
                  <c:pt idx="8">
                    <c:v>T1</c:v>
                  </c:pt>
                  <c:pt idx="9">
                    <c:v>T2</c:v>
                  </c:pt>
                  <c:pt idx="10">
                    <c:v>T3</c:v>
                  </c:pt>
                  <c:pt idx="11">
                    <c:v>T4</c:v>
                  </c:pt>
                  <c:pt idx="12">
                    <c:v>T1</c:v>
                  </c:pt>
                  <c:pt idx="13">
                    <c:v>T2</c:v>
                  </c:pt>
                  <c:pt idx="14">
                    <c:v>T3</c:v>
                  </c:pt>
                  <c:pt idx="15">
                    <c:v>T4</c:v>
                  </c:pt>
                </c:lvl>
                <c:lvl>
                  <c:pt idx="0">
                    <c:v>1984</c:v>
                  </c:pt>
                  <c:pt idx="4">
                    <c:v>1985</c:v>
                  </c:pt>
                  <c:pt idx="8">
                    <c:v>1986</c:v>
                  </c:pt>
                  <c:pt idx="12">
                    <c:v>1987</c:v>
                  </c:pt>
                </c:lvl>
              </c:multiLvlStrCache>
            </c:multiLvlStrRef>
          </c:cat>
          <c:val>
            <c:numRef>
              <c:f>Foglio4!$D$9:$D$24</c:f>
              <c:numCache>
                <c:formatCode>General</c:formatCode>
                <c:ptCount val="16"/>
                <c:pt idx="0">
                  <c:v>2881</c:v>
                </c:pt>
                <c:pt idx="1">
                  <c:v>3249</c:v>
                </c:pt>
                <c:pt idx="2">
                  <c:v>3180</c:v>
                </c:pt>
                <c:pt idx="3">
                  <c:v>3505</c:v>
                </c:pt>
                <c:pt idx="4">
                  <c:v>3020</c:v>
                </c:pt>
                <c:pt idx="5">
                  <c:v>3449</c:v>
                </c:pt>
                <c:pt idx="6">
                  <c:v>3472</c:v>
                </c:pt>
                <c:pt idx="7">
                  <c:v>3715</c:v>
                </c:pt>
                <c:pt idx="8">
                  <c:v>3184</c:v>
                </c:pt>
                <c:pt idx="9">
                  <c:v>3576</c:v>
                </c:pt>
                <c:pt idx="10">
                  <c:v>3657</c:v>
                </c:pt>
                <c:pt idx="11">
                  <c:v>3941</c:v>
                </c:pt>
                <c:pt idx="12">
                  <c:v>3319</c:v>
                </c:pt>
                <c:pt idx="13">
                  <c:v>3850</c:v>
                </c:pt>
                <c:pt idx="14">
                  <c:v>3883</c:v>
                </c:pt>
                <c:pt idx="15">
                  <c:v>4159</c:v>
                </c:pt>
              </c:numCache>
            </c:numRef>
          </c:val>
        </c:ser>
        <c:marker val="1"/>
        <c:axId val="123506688"/>
        <c:axId val="123508224"/>
      </c:lineChart>
      <c:catAx>
        <c:axId val="123506688"/>
        <c:scaling>
          <c:orientation val="minMax"/>
        </c:scaling>
        <c:axPos val="b"/>
        <c:tickLblPos val="nextTo"/>
        <c:crossAx val="123508224"/>
        <c:crosses val="autoZero"/>
        <c:auto val="1"/>
        <c:lblAlgn val="ctr"/>
        <c:lblOffset val="100"/>
      </c:catAx>
      <c:valAx>
        <c:axId val="123508224"/>
        <c:scaling>
          <c:orientation val="minMax"/>
        </c:scaling>
        <c:axPos val="l"/>
        <c:majorGridlines/>
        <c:numFmt formatCode="General" sourceLinked="1"/>
        <c:tickLblPos val="nextTo"/>
        <c:crossAx val="123506688"/>
        <c:crosses val="autoZero"/>
        <c:crossBetween val="between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/>
    <c:plotArea>
      <c:layout/>
      <c:lineChart>
        <c:grouping val="standard"/>
        <c:ser>
          <c:idx val="0"/>
          <c:order val="0"/>
          <c:tx>
            <c:strRef>
              <c:f>Foglio4!$G$8</c:f>
              <c:strCache>
                <c:ptCount val="1"/>
                <c:pt idx="0">
                  <c:v>MMC4 = TC</c:v>
                </c:pt>
              </c:strCache>
            </c:strRef>
          </c:tx>
          <c:cat>
            <c:multiLvlStrRef>
              <c:f>Foglio4!$B$9:$C$24</c:f>
              <c:multiLvlStrCache>
                <c:ptCount val="16"/>
                <c:lvl>
                  <c:pt idx="0">
                    <c:v>T1</c:v>
                  </c:pt>
                  <c:pt idx="1">
                    <c:v>T2</c:v>
                  </c:pt>
                  <c:pt idx="2">
                    <c:v>T3</c:v>
                  </c:pt>
                  <c:pt idx="3">
                    <c:v>T4</c:v>
                  </c:pt>
                  <c:pt idx="4">
                    <c:v>T1</c:v>
                  </c:pt>
                  <c:pt idx="5">
                    <c:v>T2</c:v>
                  </c:pt>
                  <c:pt idx="6">
                    <c:v>T3</c:v>
                  </c:pt>
                  <c:pt idx="7">
                    <c:v>T4</c:v>
                  </c:pt>
                  <c:pt idx="8">
                    <c:v>T1</c:v>
                  </c:pt>
                  <c:pt idx="9">
                    <c:v>T2</c:v>
                  </c:pt>
                  <c:pt idx="10">
                    <c:v>T3</c:v>
                  </c:pt>
                  <c:pt idx="11">
                    <c:v>T4</c:v>
                  </c:pt>
                  <c:pt idx="12">
                    <c:v>T1</c:v>
                  </c:pt>
                  <c:pt idx="13">
                    <c:v>T2</c:v>
                  </c:pt>
                  <c:pt idx="14">
                    <c:v>T3</c:v>
                  </c:pt>
                  <c:pt idx="15">
                    <c:v>T4</c:v>
                  </c:pt>
                </c:lvl>
                <c:lvl>
                  <c:pt idx="0">
                    <c:v>1984</c:v>
                  </c:pt>
                  <c:pt idx="4">
                    <c:v>1985</c:v>
                  </c:pt>
                  <c:pt idx="8">
                    <c:v>1986</c:v>
                  </c:pt>
                  <c:pt idx="12">
                    <c:v>1987</c:v>
                  </c:pt>
                </c:lvl>
              </c:multiLvlStrCache>
            </c:multiLvlStrRef>
          </c:cat>
          <c:val>
            <c:numRef>
              <c:f>Foglio4!$G$9:$G$24</c:f>
              <c:numCache>
                <c:formatCode>0.0</c:formatCode>
                <c:ptCount val="16"/>
                <c:pt idx="2">
                  <c:v>3221.125</c:v>
                </c:pt>
                <c:pt idx="3">
                  <c:v>3263.5</c:v>
                </c:pt>
                <c:pt idx="4">
                  <c:v>3325</c:v>
                </c:pt>
                <c:pt idx="5">
                  <c:v>3387.75</c:v>
                </c:pt>
                <c:pt idx="6">
                  <c:v>3434.5</c:v>
                </c:pt>
                <c:pt idx="7">
                  <c:v>3470.875</c:v>
                </c:pt>
                <c:pt idx="8">
                  <c:v>3509.875</c:v>
                </c:pt>
                <c:pt idx="9">
                  <c:v>3561.25</c:v>
                </c:pt>
                <c:pt idx="10">
                  <c:v>3606.375</c:v>
                </c:pt>
                <c:pt idx="11">
                  <c:v>3657.5</c:v>
                </c:pt>
                <c:pt idx="12">
                  <c:v>3720</c:v>
                </c:pt>
                <c:pt idx="13">
                  <c:v>3775.5</c:v>
                </c:pt>
              </c:numCache>
            </c:numRef>
          </c:val>
        </c:ser>
        <c:marker val="1"/>
        <c:axId val="123515648"/>
        <c:axId val="123517184"/>
      </c:lineChart>
      <c:catAx>
        <c:axId val="123515648"/>
        <c:scaling>
          <c:orientation val="minMax"/>
        </c:scaling>
        <c:axPos val="b"/>
        <c:tickLblPos val="nextTo"/>
        <c:crossAx val="123517184"/>
        <c:crosses val="autoZero"/>
        <c:auto val="1"/>
        <c:lblAlgn val="ctr"/>
        <c:lblOffset val="100"/>
      </c:catAx>
      <c:valAx>
        <c:axId val="123517184"/>
        <c:scaling>
          <c:orientation val="minMax"/>
        </c:scaling>
        <c:axPos val="l"/>
        <c:majorGridlines/>
        <c:numFmt formatCode="General" sourceLinked="1"/>
        <c:tickLblPos val="nextTo"/>
        <c:crossAx val="123515648"/>
        <c:crosses val="autoZero"/>
        <c:crossBetween val="between"/>
      </c:valAx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139700</xdr:colOff>
      <xdr:row>1</xdr:row>
      <xdr:rowOff>28575</xdr:rowOff>
    </xdr:from>
    <xdr:to>
      <xdr:col>14</xdr:col>
      <xdr:colOff>469899</xdr:colOff>
      <xdr:row>20</xdr:row>
      <xdr:rowOff>114300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587375</xdr:colOff>
      <xdr:row>24</xdr:row>
      <xdr:rowOff>38099</xdr:rowOff>
    </xdr:from>
    <xdr:to>
      <xdr:col>34</xdr:col>
      <xdr:colOff>292100</xdr:colOff>
      <xdr:row>42</xdr:row>
      <xdr:rowOff>38100</xdr:rowOff>
    </xdr:to>
    <xdr:graphicFrame macro="">
      <xdr:nvGraphicFramePr>
        <xdr:cNvPr id="12" name="Gra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368300</xdr:colOff>
      <xdr:row>7</xdr:row>
      <xdr:rowOff>123825</xdr:rowOff>
    </xdr:from>
    <xdr:to>
      <xdr:col>1</xdr:col>
      <xdr:colOff>901700</xdr:colOff>
      <xdr:row>15</xdr:row>
      <xdr:rowOff>76200</xdr:rowOff>
    </xdr:to>
    <xdr:sp macro="" textlink="">
      <xdr:nvSpPr>
        <xdr:cNvPr id="13" name="Ovale 12"/>
        <xdr:cNvSpPr/>
      </xdr:nvSpPr>
      <xdr:spPr>
        <a:xfrm>
          <a:off x="977900" y="1457325"/>
          <a:ext cx="533400" cy="14763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1</xdr:col>
      <xdr:colOff>901700</xdr:colOff>
      <xdr:row>11</xdr:row>
      <xdr:rowOff>71438</xdr:rowOff>
    </xdr:from>
    <xdr:to>
      <xdr:col>4</xdr:col>
      <xdr:colOff>219075</xdr:colOff>
      <xdr:row>11</xdr:row>
      <xdr:rowOff>100013</xdr:rowOff>
    </xdr:to>
    <xdr:cxnSp macro="">
      <xdr:nvCxnSpPr>
        <xdr:cNvPr id="15" name="Connettore 2 14"/>
        <xdr:cNvCxnSpPr>
          <a:stCxn id="13" idx="6"/>
          <a:endCxn id="17" idx="2"/>
        </xdr:cNvCxnSpPr>
      </xdr:nvCxnSpPr>
      <xdr:spPr>
        <a:xfrm flipV="1">
          <a:off x="1511300" y="2166938"/>
          <a:ext cx="1895475" cy="28575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10</xdr:row>
      <xdr:rowOff>142875</xdr:rowOff>
    </xdr:from>
    <xdr:to>
      <xdr:col>4</xdr:col>
      <xdr:colOff>695325</xdr:colOff>
      <xdr:row>12</xdr:row>
      <xdr:rowOff>0</xdr:rowOff>
    </xdr:to>
    <xdr:sp macro="" textlink="">
      <xdr:nvSpPr>
        <xdr:cNvPr id="17" name="Ovale 16"/>
        <xdr:cNvSpPr/>
      </xdr:nvSpPr>
      <xdr:spPr>
        <a:xfrm>
          <a:off x="3406775" y="2047875"/>
          <a:ext cx="476250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4</xdr:col>
      <xdr:colOff>695325</xdr:colOff>
      <xdr:row>2</xdr:row>
      <xdr:rowOff>114300</xdr:rowOff>
    </xdr:from>
    <xdr:to>
      <xdr:col>5</xdr:col>
      <xdr:colOff>939800</xdr:colOff>
      <xdr:row>11</xdr:row>
      <xdr:rowOff>71438</xdr:rowOff>
    </xdr:to>
    <xdr:cxnSp macro="">
      <xdr:nvCxnSpPr>
        <xdr:cNvPr id="18" name="Connettore 2 17"/>
        <xdr:cNvCxnSpPr>
          <a:stCxn id="17" idx="6"/>
        </xdr:cNvCxnSpPr>
      </xdr:nvCxnSpPr>
      <xdr:spPr>
        <a:xfrm flipV="1">
          <a:off x="3883025" y="495300"/>
          <a:ext cx="1171575" cy="167163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425451</xdr:colOff>
      <xdr:row>7</xdr:row>
      <xdr:rowOff>152400</xdr:rowOff>
    </xdr:from>
    <xdr:to>
      <xdr:col>1</xdr:col>
      <xdr:colOff>844551</xdr:colOff>
      <xdr:row>11</xdr:row>
      <xdr:rowOff>76200</xdr:rowOff>
    </xdr:to>
    <xdr:sp macro="" textlink="">
      <xdr:nvSpPr>
        <xdr:cNvPr id="22" name="Ovale 21"/>
        <xdr:cNvSpPr/>
      </xdr:nvSpPr>
      <xdr:spPr>
        <a:xfrm>
          <a:off x="1035051" y="1485900"/>
          <a:ext cx="419100" cy="68580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1</xdr:col>
      <xdr:colOff>844551</xdr:colOff>
      <xdr:row>9</xdr:row>
      <xdr:rowOff>114300</xdr:rowOff>
    </xdr:from>
    <xdr:to>
      <xdr:col>2</xdr:col>
      <xdr:colOff>57150</xdr:colOff>
      <xdr:row>9</xdr:row>
      <xdr:rowOff>119063</xdr:rowOff>
    </xdr:to>
    <xdr:cxnSp macro="">
      <xdr:nvCxnSpPr>
        <xdr:cNvPr id="24" name="Connettore 2 23"/>
        <xdr:cNvCxnSpPr>
          <a:stCxn id="22" idx="6"/>
          <a:endCxn id="25" idx="2"/>
        </xdr:cNvCxnSpPr>
      </xdr:nvCxnSpPr>
      <xdr:spPr>
        <a:xfrm>
          <a:off x="1454151" y="1828800"/>
          <a:ext cx="482599" cy="4763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9</xdr:row>
      <xdr:rowOff>9525</xdr:rowOff>
    </xdr:from>
    <xdr:to>
      <xdr:col>2</xdr:col>
      <xdr:colOff>600075</xdr:colOff>
      <xdr:row>10</xdr:row>
      <xdr:rowOff>38100</xdr:rowOff>
    </xdr:to>
    <xdr:sp macro="" textlink="">
      <xdr:nvSpPr>
        <xdr:cNvPr id="25" name="Ovale 24"/>
        <xdr:cNvSpPr/>
      </xdr:nvSpPr>
      <xdr:spPr>
        <a:xfrm>
          <a:off x="2476500" y="1724025"/>
          <a:ext cx="542925" cy="21907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</xdr:col>
      <xdr:colOff>395826</xdr:colOff>
      <xdr:row>5</xdr:row>
      <xdr:rowOff>139700</xdr:rowOff>
    </xdr:from>
    <xdr:to>
      <xdr:col>3</xdr:col>
      <xdr:colOff>101604</xdr:colOff>
      <xdr:row>8</xdr:row>
      <xdr:rowOff>186159</xdr:rowOff>
    </xdr:to>
    <xdr:cxnSp macro="">
      <xdr:nvCxnSpPr>
        <xdr:cNvPr id="26" name="Connettore 2 25"/>
        <xdr:cNvCxnSpPr/>
      </xdr:nvCxnSpPr>
      <xdr:spPr>
        <a:xfrm rot="5400000" flipH="1" flipV="1">
          <a:off x="1514535" y="1192691"/>
          <a:ext cx="617959" cy="41697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355600</xdr:colOff>
      <xdr:row>22</xdr:row>
      <xdr:rowOff>174625</xdr:rowOff>
    </xdr:from>
    <xdr:to>
      <xdr:col>1</xdr:col>
      <xdr:colOff>889000</xdr:colOff>
      <xdr:row>28</xdr:row>
      <xdr:rowOff>107950</xdr:rowOff>
    </xdr:to>
    <xdr:sp macro="" textlink="">
      <xdr:nvSpPr>
        <xdr:cNvPr id="28" name="Ovale 27"/>
        <xdr:cNvSpPr/>
      </xdr:nvSpPr>
      <xdr:spPr>
        <a:xfrm>
          <a:off x="965200" y="4365625"/>
          <a:ext cx="533400" cy="1076325"/>
        </a:xfrm>
        <a:prstGeom prst="ellipse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3</xdr:col>
      <xdr:colOff>28575</xdr:colOff>
      <xdr:row>24</xdr:row>
      <xdr:rowOff>180975</xdr:rowOff>
    </xdr:from>
    <xdr:to>
      <xdr:col>3</xdr:col>
      <xdr:colOff>571500</xdr:colOff>
      <xdr:row>26</xdr:row>
      <xdr:rowOff>19050</xdr:rowOff>
    </xdr:to>
    <xdr:sp macro="" textlink="">
      <xdr:nvSpPr>
        <xdr:cNvPr id="29" name="Ovale 28"/>
        <xdr:cNvSpPr/>
      </xdr:nvSpPr>
      <xdr:spPr>
        <a:xfrm>
          <a:off x="3057525" y="4752975"/>
          <a:ext cx="542925" cy="219075"/>
        </a:xfrm>
        <a:prstGeom prst="ellipse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1</xdr:col>
      <xdr:colOff>889000</xdr:colOff>
      <xdr:row>25</xdr:row>
      <xdr:rowOff>100013</xdr:rowOff>
    </xdr:from>
    <xdr:to>
      <xdr:col>3</xdr:col>
      <xdr:colOff>28575</xdr:colOff>
      <xdr:row>25</xdr:row>
      <xdr:rowOff>141288</xdr:rowOff>
    </xdr:to>
    <xdr:cxnSp macro="">
      <xdr:nvCxnSpPr>
        <xdr:cNvPr id="30" name="Connettore 2 29"/>
        <xdr:cNvCxnSpPr>
          <a:stCxn id="28" idx="6"/>
          <a:endCxn id="29" idx="2"/>
        </xdr:cNvCxnSpPr>
      </xdr:nvCxnSpPr>
      <xdr:spPr>
        <a:xfrm flipV="1">
          <a:off x="1498600" y="4862513"/>
          <a:ext cx="1120775" cy="41275"/>
        </a:xfrm>
        <a:prstGeom prst="straightConnector1">
          <a:avLst/>
        </a:prstGeom>
        <a:ln>
          <a:solidFill>
            <a:schemeClr val="accent3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510124</xdr:colOff>
      <xdr:row>25</xdr:row>
      <xdr:rowOff>176633</xdr:rowOff>
    </xdr:from>
    <xdr:to>
      <xdr:col>4</xdr:col>
      <xdr:colOff>228600</xdr:colOff>
      <xdr:row>26</xdr:row>
      <xdr:rowOff>180975</xdr:rowOff>
    </xdr:to>
    <xdr:cxnSp macro="">
      <xdr:nvCxnSpPr>
        <xdr:cNvPr id="32" name="Connettore 2 31"/>
        <xdr:cNvCxnSpPr/>
      </xdr:nvCxnSpPr>
      <xdr:spPr>
        <a:xfrm>
          <a:off x="3539074" y="4939133"/>
          <a:ext cx="328076" cy="19484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51</xdr:row>
      <xdr:rowOff>104775</xdr:rowOff>
    </xdr:from>
    <xdr:to>
      <xdr:col>13</xdr:col>
      <xdr:colOff>600075</xdr:colOff>
      <xdr:row>64</xdr:row>
      <xdr:rowOff>180975</xdr:rowOff>
    </xdr:to>
    <xdr:graphicFrame macro="">
      <xdr:nvGraphicFramePr>
        <xdr:cNvPr id="43" name="Grafico 4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273050</xdr:colOff>
      <xdr:row>68</xdr:row>
      <xdr:rowOff>187325</xdr:rowOff>
    </xdr:from>
    <xdr:to>
      <xdr:col>13</xdr:col>
      <xdr:colOff>577850</xdr:colOff>
      <xdr:row>83</xdr:row>
      <xdr:rowOff>73025</xdr:rowOff>
    </xdr:to>
    <xdr:graphicFrame macro="">
      <xdr:nvGraphicFramePr>
        <xdr:cNvPr id="44" name="Grafico 4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26</xdr:col>
      <xdr:colOff>190500</xdr:colOff>
      <xdr:row>0</xdr:row>
      <xdr:rowOff>76200</xdr:rowOff>
    </xdr:from>
    <xdr:to>
      <xdr:col>35</xdr:col>
      <xdr:colOff>596900</xdr:colOff>
      <xdr:row>20</xdr:row>
      <xdr:rowOff>114300</xdr:rowOff>
    </xdr:to>
    <xdr:graphicFrame macro="">
      <xdr:nvGraphicFramePr>
        <xdr:cNvPr id="20" name="Grafico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228600</xdr:colOff>
      <xdr:row>24</xdr:row>
      <xdr:rowOff>0</xdr:rowOff>
    </xdr:from>
    <xdr:to>
      <xdr:col>14</xdr:col>
      <xdr:colOff>469900</xdr:colOff>
      <xdr:row>42</xdr:row>
      <xdr:rowOff>0</xdr:rowOff>
    </xdr:to>
    <xdr:graphicFrame macro="">
      <xdr:nvGraphicFramePr>
        <xdr:cNvPr id="33" name="Grafico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0.26491</cdr:x>
      <cdr:y>0.00458</cdr:y>
    </cdr:from>
    <cdr:to>
      <cdr:x>0.69611</cdr:x>
      <cdr:y>0.07927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438275" y="19050"/>
          <a:ext cx="2341067" cy="310923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50800</xdr:rowOff>
    </xdr:from>
    <xdr:to>
      <xdr:col>7</xdr:col>
      <xdr:colOff>822326</xdr:colOff>
      <xdr:row>45</xdr:row>
      <xdr:rowOff>165100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419100</xdr:colOff>
      <xdr:row>0</xdr:row>
      <xdr:rowOff>152400</xdr:rowOff>
    </xdr:from>
    <xdr:to>
      <xdr:col>26</xdr:col>
      <xdr:colOff>469900</xdr:colOff>
      <xdr:row>15</xdr:row>
      <xdr:rowOff>63500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365124</xdr:colOff>
      <xdr:row>16</xdr:row>
      <xdr:rowOff>12700</xdr:rowOff>
    </xdr:from>
    <xdr:to>
      <xdr:col>26</xdr:col>
      <xdr:colOff>419099</xdr:colOff>
      <xdr:row>31</xdr:row>
      <xdr:rowOff>12700</xdr:rowOff>
    </xdr:to>
    <xdr:graphicFrame macro="">
      <xdr:nvGraphicFramePr>
        <xdr:cNvPr id="7" name="Gra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76200</xdr:colOff>
      <xdr:row>11</xdr:row>
      <xdr:rowOff>0</xdr:rowOff>
    </xdr:from>
    <xdr:to>
      <xdr:col>2</xdr:col>
      <xdr:colOff>660400</xdr:colOff>
      <xdr:row>15</xdr:row>
      <xdr:rowOff>12700</xdr:rowOff>
    </xdr:to>
    <xdr:sp macro="" textlink="">
      <xdr:nvSpPr>
        <xdr:cNvPr id="9" name="Ovale 8"/>
        <xdr:cNvSpPr/>
      </xdr:nvSpPr>
      <xdr:spPr>
        <a:xfrm>
          <a:off x="1079500" y="2336800"/>
          <a:ext cx="584200" cy="825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</xdr:col>
      <xdr:colOff>76200</xdr:colOff>
      <xdr:row>12</xdr:row>
      <xdr:rowOff>12700</xdr:rowOff>
    </xdr:from>
    <xdr:to>
      <xdr:col>2</xdr:col>
      <xdr:colOff>660400</xdr:colOff>
      <xdr:row>16</xdr:row>
      <xdr:rowOff>25400</xdr:rowOff>
    </xdr:to>
    <xdr:sp macro="" textlink="">
      <xdr:nvSpPr>
        <xdr:cNvPr id="11" name="Ovale 10"/>
        <xdr:cNvSpPr/>
      </xdr:nvSpPr>
      <xdr:spPr>
        <a:xfrm>
          <a:off x="1079500" y="2552700"/>
          <a:ext cx="584200" cy="825500"/>
        </a:xfrm>
        <a:prstGeom prst="ellipse">
          <a:avLst/>
        </a:prstGeom>
        <a:noFill/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4</xdr:col>
      <xdr:colOff>25400</xdr:colOff>
      <xdr:row>11</xdr:row>
      <xdr:rowOff>152400</xdr:rowOff>
    </xdr:from>
    <xdr:to>
      <xdr:col>4</xdr:col>
      <xdr:colOff>596900</xdr:colOff>
      <xdr:row>12</xdr:row>
      <xdr:rowOff>177800</xdr:rowOff>
    </xdr:to>
    <xdr:sp macro="" textlink="">
      <xdr:nvSpPr>
        <xdr:cNvPr id="12" name="Ovale 11"/>
        <xdr:cNvSpPr/>
      </xdr:nvSpPr>
      <xdr:spPr>
        <a:xfrm>
          <a:off x="2463800" y="2438400"/>
          <a:ext cx="571500" cy="2159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4</xdr:col>
      <xdr:colOff>25400</xdr:colOff>
      <xdr:row>13</xdr:row>
      <xdr:rowOff>0</xdr:rowOff>
    </xdr:from>
    <xdr:to>
      <xdr:col>4</xdr:col>
      <xdr:colOff>596900</xdr:colOff>
      <xdr:row>14</xdr:row>
      <xdr:rowOff>25400</xdr:rowOff>
    </xdr:to>
    <xdr:sp macro="" textlink="">
      <xdr:nvSpPr>
        <xdr:cNvPr id="13" name="Ovale 12"/>
        <xdr:cNvSpPr/>
      </xdr:nvSpPr>
      <xdr:spPr>
        <a:xfrm>
          <a:off x="2463800" y="2667000"/>
          <a:ext cx="571500" cy="215900"/>
        </a:xfrm>
        <a:prstGeom prst="ellipse">
          <a:avLst/>
        </a:prstGeom>
        <a:noFill/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</xdr:col>
      <xdr:colOff>574846</xdr:colOff>
      <xdr:row>11</xdr:row>
      <xdr:rowOff>120892</xdr:rowOff>
    </xdr:from>
    <xdr:to>
      <xdr:col>4</xdr:col>
      <xdr:colOff>25400</xdr:colOff>
      <xdr:row>12</xdr:row>
      <xdr:rowOff>63500</xdr:rowOff>
    </xdr:to>
    <xdr:cxnSp macro="">
      <xdr:nvCxnSpPr>
        <xdr:cNvPr id="15" name="Connettore 2 14"/>
        <xdr:cNvCxnSpPr>
          <a:stCxn id="9" idx="7"/>
          <a:endCxn id="12" idx="2"/>
        </xdr:cNvCxnSpPr>
      </xdr:nvCxnSpPr>
      <xdr:spPr>
        <a:xfrm rot="16200000" flipH="1">
          <a:off x="1903619" y="2132219"/>
          <a:ext cx="145808" cy="79675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584200</xdr:colOff>
      <xdr:row>13</xdr:row>
      <xdr:rowOff>171450</xdr:rowOff>
    </xdr:from>
    <xdr:to>
      <xdr:col>4</xdr:col>
      <xdr:colOff>152400</xdr:colOff>
      <xdr:row>14</xdr:row>
      <xdr:rowOff>177800</xdr:rowOff>
    </xdr:to>
    <xdr:cxnSp macro="">
      <xdr:nvCxnSpPr>
        <xdr:cNvPr id="16" name="Connettore 2 15"/>
        <xdr:cNvCxnSpPr/>
      </xdr:nvCxnSpPr>
      <xdr:spPr>
        <a:xfrm flipV="1">
          <a:off x="1587500" y="2838450"/>
          <a:ext cx="787400" cy="1968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12</xdr:row>
      <xdr:rowOff>76200</xdr:rowOff>
    </xdr:from>
    <xdr:to>
      <xdr:col>5</xdr:col>
      <xdr:colOff>139700</xdr:colOff>
      <xdr:row>13</xdr:row>
      <xdr:rowOff>12700</xdr:rowOff>
    </xdr:to>
    <xdr:cxnSp macro="">
      <xdr:nvCxnSpPr>
        <xdr:cNvPr id="22" name="Connettore 2 21"/>
        <xdr:cNvCxnSpPr/>
      </xdr:nvCxnSpPr>
      <xdr:spPr>
        <a:xfrm>
          <a:off x="2717800" y="2552700"/>
          <a:ext cx="342900" cy="1270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513206</xdr:colOff>
      <xdr:row>13</xdr:row>
      <xdr:rowOff>127000</xdr:rowOff>
    </xdr:from>
    <xdr:to>
      <xdr:col>5</xdr:col>
      <xdr:colOff>88900</xdr:colOff>
      <xdr:row>13</xdr:row>
      <xdr:rowOff>184282</xdr:rowOff>
    </xdr:to>
    <xdr:cxnSp macro="">
      <xdr:nvCxnSpPr>
        <xdr:cNvPr id="24" name="Connettore 2 23"/>
        <xdr:cNvCxnSpPr>
          <a:stCxn id="13" idx="5"/>
        </xdr:cNvCxnSpPr>
      </xdr:nvCxnSpPr>
      <xdr:spPr>
        <a:xfrm rot="5400000" flipH="1" flipV="1">
          <a:off x="2844162" y="2685544"/>
          <a:ext cx="57282" cy="27419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88900</xdr:colOff>
      <xdr:row>7</xdr:row>
      <xdr:rowOff>165100</xdr:rowOff>
    </xdr:from>
    <xdr:to>
      <xdr:col>2</xdr:col>
      <xdr:colOff>304800</xdr:colOff>
      <xdr:row>10</xdr:row>
      <xdr:rowOff>76200</xdr:rowOff>
    </xdr:to>
    <xdr:cxnSp macro="">
      <xdr:nvCxnSpPr>
        <xdr:cNvPr id="31" name="Connettore 2 30"/>
        <xdr:cNvCxnSpPr/>
      </xdr:nvCxnSpPr>
      <xdr:spPr>
        <a:xfrm rot="16200000" flipH="1">
          <a:off x="958850" y="1631950"/>
          <a:ext cx="482600" cy="2159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292100</xdr:colOff>
      <xdr:row>4</xdr:row>
      <xdr:rowOff>76200</xdr:rowOff>
    </xdr:from>
    <xdr:to>
      <xdr:col>5</xdr:col>
      <xdr:colOff>190500</xdr:colOff>
      <xdr:row>10</xdr:row>
      <xdr:rowOff>38100</xdr:rowOff>
    </xdr:to>
    <xdr:cxnSp macro="">
      <xdr:nvCxnSpPr>
        <xdr:cNvPr id="32" name="Connettore 2 31"/>
        <xdr:cNvCxnSpPr/>
      </xdr:nvCxnSpPr>
      <xdr:spPr>
        <a:xfrm>
          <a:off x="1905000" y="838200"/>
          <a:ext cx="1206500" cy="11049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215900</xdr:colOff>
      <xdr:row>7</xdr:row>
      <xdr:rowOff>12700</xdr:rowOff>
    </xdr:from>
    <xdr:to>
      <xdr:col>6</xdr:col>
      <xdr:colOff>330200</xdr:colOff>
      <xdr:row>10</xdr:row>
      <xdr:rowOff>38100</xdr:rowOff>
    </xdr:to>
    <xdr:cxnSp macro="">
      <xdr:nvCxnSpPr>
        <xdr:cNvPr id="37" name="Connettore 2 36"/>
        <xdr:cNvCxnSpPr/>
      </xdr:nvCxnSpPr>
      <xdr:spPr>
        <a:xfrm rot="16200000" flipH="1">
          <a:off x="3505200" y="1587500"/>
          <a:ext cx="596900" cy="1143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304800</xdr:colOff>
      <xdr:row>6</xdr:row>
      <xdr:rowOff>114300</xdr:rowOff>
    </xdr:from>
    <xdr:to>
      <xdr:col>10</xdr:col>
      <xdr:colOff>304800</xdr:colOff>
      <xdr:row>11</xdr:row>
      <xdr:rowOff>50800</xdr:rowOff>
    </xdr:to>
    <xdr:cxnSp macro="">
      <xdr:nvCxnSpPr>
        <xdr:cNvPr id="43" name="Connettore 2 42"/>
        <xdr:cNvCxnSpPr/>
      </xdr:nvCxnSpPr>
      <xdr:spPr>
        <a:xfrm rot="16200000" flipH="1">
          <a:off x="6254750" y="1568450"/>
          <a:ext cx="1130300" cy="5080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101600</xdr:colOff>
      <xdr:row>19</xdr:row>
      <xdr:rowOff>12700</xdr:rowOff>
    </xdr:from>
    <xdr:to>
      <xdr:col>13</xdr:col>
      <xdr:colOff>533400</xdr:colOff>
      <xdr:row>29</xdr:row>
      <xdr:rowOff>63500</xdr:rowOff>
    </xdr:to>
    <xdr:sp macro="" textlink="">
      <xdr:nvSpPr>
        <xdr:cNvPr id="44" name="CasellaDiTesto 43"/>
        <xdr:cNvSpPr txBox="1"/>
      </xdr:nvSpPr>
      <xdr:spPr>
        <a:xfrm>
          <a:off x="5473700" y="3975100"/>
          <a:ext cx="3556000" cy="20701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t-IT" sz="1200">
              <a:solidFill>
                <a:srgbClr val="FF0000"/>
              </a:solidFill>
            </a:rPr>
            <a:t>Coefficiednti netti di stagionalità </a:t>
          </a:r>
          <a:r>
            <a:rPr lang="it-IT" sz="1200"/>
            <a:t>ottenuti come media dei corrispondenti Coefficienti Lordi.</a:t>
          </a:r>
        </a:p>
        <a:p>
          <a:r>
            <a:rPr lang="it-IT" sz="1200"/>
            <a:t>Tale</a:t>
          </a:r>
          <a:r>
            <a:rPr lang="it-IT" sz="1200" baseline="0"/>
            <a:t> passaggio elimina   da St-Ut la componente erratica Ut.</a:t>
          </a:r>
        </a:p>
        <a:p>
          <a:r>
            <a:rPr lang="it-IT" sz="1200" baseline="0"/>
            <a:t>Il totale di tali coefficienti netti dovrebbe essere , nel case dei trimestri, 0.</a:t>
          </a:r>
        </a:p>
        <a:p>
          <a:r>
            <a:rPr lang="it-IT" sz="1200" baseline="0"/>
            <a:t>Quando questo non accade è necesario effettuare delle correzioni per normalizzare l'indice.</a:t>
          </a:r>
        </a:p>
        <a:p>
          <a:r>
            <a:rPr lang="it-IT" sz="1200" baseline="0"/>
            <a:t>La nornalizzazione si ottiene sottraendo ogni rapporto netto  per  la media di tutti i rapporti</a:t>
          </a:r>
          <a:endParaRPr lang="it-IT" sz="1200"/>
        </a:p>
      </xdr:txBody>
    </xdr:sp>
    <xdr:clientData/>
  </xdr:twoCellAnchor>
  <xdr:twoCellAnchor>
    <xdr:from>
      <xdr:col>8</xdr:col>
      <xdr:colOff>254000</xdr:colOff>
      <xdr:row>13</xdr:row>
      <xdr:rowOff>152400</xdr:rowOff>
    </xdr:from>
    <xdr:to>
      <xdr:col>9</xdr:col>
      <xdr:colOff>457200</xdr:colOff>
      <xdr:row>19</xdr:row>
      <xdr:rowOff>177800</xdr:rowOff>
    </xdr:to>
    <xdr:cxnSp macro="">
      <xdr:nvCxnSpPr>
        <xdr:cNvPr id="46" name="Connettore 2 45"/>
        <xdr:cNvCxnSpPr/>
      </xdr:nvCxnSpPr>
      <xdr:spPr>
        <a:xfrm rot="5400000" flipH="1" flipV="1">
          <a:off x="5549900" y="2971800"/>
          <a:ext cx="1244600" cy="10922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52</xdr:row>
      <xdr:rowOff>0</xdr:rowOff>
    </xdr:from>
    <xdr:to>
      <xdr:col>2</xdr:col>
      <xdr:colOff>660400</xdr:colOff>
      <xdr:row>56</xdr:row>
      <xdr:rowOff>12700</xdr:rowOff>
    </xdr:to>
    <xdr:sp macro="" textlink="">
      <xdr:nvSpPr>
        <xdr:cNvPr id="20" name="Ovale 19"/>
        <xdr:cNvSpPr/>
      </xdr:nvSpPr>
      <xdr:spPr>
        <a:xfrm>
          <a:off x="1079500" y="2336800"/>
          <a:ext cx="584200" cy="8255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</xdr:col>
      <xdr:colOff>76200</xdr:colOff>
      <xdr:row>53</xdr:row>
      <xdr:rowOff>12700</xdr:rowOff>
    </xdr:from>
    <xdr:to>
      <xdr:col>2</xdr:col>
      <xdr:colOff>660400</xdr:colOff>
      <xdr:row>57</xdr:row>
      <xdr:rowOff>25400</xdr:rowOff>
    </xdr:to>
    <xdr:sp macro="" textlink="">
      <xdr:nvSpPr>
        <xdr:cNvPr id="21" name="Ovale 20"/>
        <xdr:cNvSpPr/>
      </xdr:nvSpPr>
      <xdr:spPr>
        <a:xfrm>
          <a:off x="1079500" y="2552700"/>
          <a:ext cx="584200" cy="825500"/>
        </a:xfrm>
        <a:prstGeom prst="ellipse">
          <a:avLst/>
        </a:prstGeom>
        <a:noFill/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4</xdr:col>
      <xdr:colOff>25400</xdr:colOff>
      <xdr:row>52</xdr:row>
      <xdr:rowOff>152400</xdr:rowOff>
    </xdr:from>
    <xdr:to>
      <xdr:col>4</xdr:col>
      <xdr:colOff>596900</xdr:colOff>
      <xdr:row>53</xdr:row>
      <xdr:rowOff>177800</xdr:rowOff>
    </xdr:to>
    <xdr:sp macro="" textlink="">
      <xdr:nvSpPr>
        <xdr:cNvPr id="23" name="Ovale 22"/>
        <xdr:cNvSpPr/>
      </xdr:nvSpPr>
      <xdr:spPr>
        <a:xfrm>
          <a:off x="2374900" y="2489200"/>
          <a:ext cx="571500" cy="2286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4</xdr:col>
      <xdr:colOff>25400</xdr:colOff>
      <xdr:row>54</xdr:row>
      <xdr:rowOff>0</xdr:rowOff>
    </xdr:from>
    <xdr:to>
      <xdr:col>4</xdr:col>
      <xdr:colOff>596900</xdr:colOff>
      <xdr:row>55</xdr:row>
      <xdr:rowOff>25400</xdr:rowOff>
    </xdr:to>
    <xdr:sp macro="" textlink="">
      <xdr:nvSpPr>
        <xdr:cNvPr id="25" name="Ovale 24"/>
        <xdr:cNvSpPr/>
      </xdr:nvSpPr>
      <xdr:spPr>
        <a:xfrm>
          <a:off x="2374900" y="2743200"/>
          <a:ext cx="571500" cy="228600"/>
        </a:xfrm>
        <a:prstGeom prst="ellipse">
          <a:avLst/>
        </a:prstGeom>
        <a:noFill/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</xdr:col>
      <xdr:colOff>574846</xdr:colOff>
      <xdr:row>52</xdr:row>
      <xdr:rowOff>120892</xdr:rowOff>
    </xdr:from>
    <xdr:to>
      <xdr:col>4</xdr:col>
      <xdr:colOff>25400</xdr:colOff>
      <xdr:row>53</xdr:row>
      <xdr:rowOff>63500</xdr:rowOff>
    </xdr:to>
    <xdr:cxnSp macro="">
      <xdr:nvCxnSpPr>
        <xdr:cNvPr id="26" name="Connettore 2 25"/>
        <xdr:cNvCxnSpPr>
          <a:stCxn id="20" idx="7"/>
          <a:endCxn id="23" idx="2"/>
        </xdr:cNvCxnSpPr>
      </xdr:nvCxnSpPr>
      <xdr:spPr>
        <a:xfrm rot="16200000" flipH="1">
          <a:off x="1903619" y="2132219"/>
          <a:ext cx="145808" cy="79675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584200</xdr:colOff>
      <xdr:row>54</xdr:row>
      <xdr:rowOff>171450</xdr:rowOff>
    </xdr:from>
    <xdr:to>
      <xdr:col>4</xdr:col>
      <xdr:colOff>152400</xdr:colOff>
      <xdr:row>55</xdr:row>
      <xdr:rowOff>177800</xdr:rowOff>
    </xdr:to>
    <xdr:cxnSp macro="">
      <xdr:nvCxnSpPr>
        <xdr:cNvPr id="27" name="Connettore 2 26"/>
        <xdr:cNvCxnSpPr/>
      </xdr:nvCxnSpPr>
      <xdr:spPr>
        <a:xfrm flipV="1">
          <a:off x="1587500" y="2914650"/>
          <a:ext cx="914400" cy="2095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495300</xdr:colOff>
      <xdr:row>53</xdr:row>
      <xdr:rowOff>76200</xdr:rowOff>
    </xdr:from>
    <xdr:to>
      <xdr:col>5</xdr:col>
      <xdr:colOff>139700</xdr:colOff>
      <xdr:row>54</xdr:row>
      <xdr:rowOff>12700</xdr:rowOff>
    </xdr:to>
    <xdr:cxnSp macro="">
      <xdr:nvCxnSpPr>
        <xdr:cNvPr id="28" name="Connettore 2 27"/>
        <xdr:cNvCxnSpPr/>
      </xdr:nvCxnSpPr>
      <xdr:spPr>
        <a:xfrm>
          <a:off x="2844800" y="2616200"/>
          <a:ext cx="342900" cy="1397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513206</xdr:colOff>
      <xdr:row>54</xdr:row>
      <xdr:rowOff>127000</xdr:rowOff>
    </xdr:from>
    <xdr:to>
      <xdr:col>5</xdr:col>
      <xdr:colOff>88900</xdr:colOff>
      <xdr:row>54</xdr:row>
      <xdr:rowOff>184282</xdr:rowOff>
    </xdr:to>
    <xdr:cxnSp macro="">
      <xdr:nvCxnSpPr>
        <xdr:cNvPr id="29" name="Connettore 2 28"/>
        <xdr:cNvCxnSpPr>
          <a:stCxn id="25" idx="5"/>
        </xdr:cNvCxnSpPr>
      </xdr:nvCxnSpPr>
      <xdr:spPr>
        <a:xfrm rot="5400000" flipH="1" flipV="1">
          <a:off x="2971162" y="2761744"/>
          <a:ext cx="57282" cy="274194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88900</xdr:colOff>
      <xdr:row>48</xdr:row>
      <xdr:rowOff>165100</xdr:rowOff>
    </xdr:from>
    <xdr:to>
      <xdr:col>2</xdr:col>
      <xdr:colOff>304800</xdr:colOff>
      <xdr:row>51</xdr:row>
      <xdr:rowOff>76200</xdr:rowOff>
    </xdr:to>
    <xdr:cxnSp macro="">
      <xdr:nvCxnSpPr>
        <xdr:cNvPr id="30" name="Connettore 2 29"/>
        <xdr:cNvCxnSpPr/>
      </xdr:nvCxnSpPr>
      <xdr:spPr>
        <a:xfrm rot="16200000" flipH="1">
          <a:off x="946150" y="1644650"/>
          <a:ext cx="508000" cy="2159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139700</xdr:colOff>
      <xdr:row>68</xdr:row>
      <xdr:rowOff>50800</xdr:rowOff>
    </xdr:from>
    <xdr:to>
      <xdr:col>7</xdr:col>
      <xdr:colOff>711200</xdr:colOff>
      <xdr:row>77</xdr:row>
      <xdr:rowOff>12700</xdr:rowOff>
    </xdr:to>
    <xdr:sp macro="" textlink="">
      <xdr:nvSpPr>
        <xdr:cNvPr id="33" name="CasellaDiTesto 32"/>
        <xdr:cNvSpPr txBox="1"/>
      </xdr:nvSpPr>
      <xdr:spPr>
        <a:xfrm>
          <a:off x="139700" y="13893800"/>
          <a:ext cx="5054600" cy="1676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t-IT" sz="1200">
              <a:latin typeface="Times New Roman" pitchFamily="18" charset="0"/>
              <a:cs typeface="Times New Roman" pitchFamily="18" charset="0"/>
            </a:rPr>
            <a:t>Nello</a:t>
          </a:r>
          <a:r>
            <a:rPr lang="it-IT" sz="1200" baseline="0">
              <a:latin typeface="Times New Roman" pitchFamily="18" charset="0"/>
              <a:cs typeface="Times New Roman" pitchFamily="18" charset="0"/>
            </a:rPr>
            <a:t> schema moltiplicativo i rapporti sono in % quindi per es. il valore 0.987 significa che la stagionalità riduce il Trend dell0 (1-0.987)% = 1.3%.</a:t>
          </a:r>
        </a:p>
        <a:p>
          <a:endParaRPr lang="it-IT" sz="1200" baseline="0">
            <a:latin typeface="Times New Roman" pitchFamily="18" charset="0"/>
            <a:cs typeface="Times New Roman" pitchFamily="18" charset="0"/>
          </a:endParaRPr>
        </a:p>
        <a:p>
          <a:r>
            <a:rPr lang="it-IT" sz="1200" baseline="0">
              <a:latin typeface="Times New Roman" pitchFamily="18" charset="0"/>
              <a:cs typeface="Times New Roman" pitchFamily="18" charset="0"/>
            </a:rPr>
            <a:t>Senza stagionalità i rapporti  sarebbero tutti uguali ad 1.</a:t>
          </a:r>
        </a:p>
        <a:p>
          <a:endParaRPr lang="it-IT" sz="1200" baseline="0">
            <a:latin typeface="Times New Roman" pitchFamily="18" charset="0"/>
            <a:cs typeface="Times New Roman" pitchFamily="18" charset="0"/>
          </a:endParaRPr>
        </a:p>
        <a:p>
          <a:r>
            <a:rPr lang="it-IT" sz="1200" baseline="0">
              <a:latin typeface="Times New Roman" pitchFamily="18" charset="0"/>
              <a:cs typeface="Times New Roman" pitchFamily="18" charset="0"/>
            </a:rPr>
            <a:t>Ogni scarto da 1, se elevato, induce a pensare la presenza di stagionalità.</a:t>
          </a:r>
        </a:p>
        <a:p>
          <a:endParaRPr lang="it-IT" sz="1200" baseline="0">
            <a:latin typeface="Times New Roman" pitchFamily="18" charset="0"/>
            <a:cs typeface="Times New Roman" pitchFamily="18" charset="0"/>
          </a:endParaRPr>
        </a:p>
        <a:p>
          <a:r>
            <a:rPr lang="it-IT" sz="1200" baseline="0">
              <a:latin typeface="Times New Roman" pitchFamily="18" charset="0"/>
              <a:cs typeface="Times New Roman" pitchFamily="18" charset="0"/>
            </a:rPr>
            <a:t>nell'esempio ci sono rapporti conincidenza del 10.8% , quindi l'effetto della stagionalità è rilevante.</a:t>
          </a:r>
          <a:endParaRPr lang="it-IT" sz="12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177800</xdr:colOff>
      <xdr:row>54</xdr:row>
      <xdr:rowOff>165100</xdr:rowOff>
    </xdr:from>
    <xdr:to>
      <xdr:col>7</xdr:col>
      <xdr:colOff>292100</xdr:colOff>
      <xdr:row>68</xdr:row>
      <xdr:rowOff>114300</xdr:rowOff>
    </xdr:to>
    <xdr:cxnSp macro="">
      <xdr:nvCxnSpPr>
        <xdr:cNvPr id="35" name="Connettore 2 34"/>
        <xdr:cNvCxnSpPr/>
      </xdr:nvCxnSpPr>
      <xdr:spPr>
        <a:xfrm rot="16200000" flipV="1">
          <a:off x="2978150" y="12160250"/>
          <a:ext cx="2794000" cy="8001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63500</xdr:colOff>
      <xdr:row>64</xdr:row>
      <xdr:rowOff>177800</xdr:rowOff>
    </xdr:from>
    <xdr:to>
      <xdr:col>6</xdr:col>
      <xdr:colOff>165100</xdr:colOff>
      <xdr:row>75</xdr:row>
      <xdr:rowOff>12700</xdr:rowOff>
    </xdr:to>
    <xdr:cxnSp macro="">
      <xdr:nvCxnSpPr>
        <xdr:cNvPr id="36" name="Connettore 2 35"/>
        <xdr:cNvCxnSpPr/>
      </xdr:nvCxnSpPr>
      <xdr:spPr>
        <a:xfrm rot="5400000" flipH="1" flipV="1">
          <a:off x="2616200" y="13843000"/>
          <a:ext cx="1981200" cy="7112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77</xdr:row>
      <xdr:rowOff>76200</xdr:rowOff>
    </xdr:from>
    <xdr:to>
      <xdr:col>7</xdr:col>
      <xdr:colOff>673100</xdr:colOff>
      <xdr:row>95</xdr:row>
      <xdr:rowOff>50800</xdr:rowOff>
    </xdr:to>
    <xdr:graphicFrame macro="">
      <xdr:nvGraphicFramePr>
        <xdr:cNvPr id="34" name="Grafico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381000</xdr:colOff>
      <xdr:row>52</xdr:row>
      <xdr:rowOff>76200</xdr:rowOff>
    </xdr:from>
    <xdr:to>
      <xdr:col>7</xdr:col>
      <xdr:colOff>736600</xdr:colOff>
      <xdr:row>66</xdr:row>
      <xdr:rowOff>0</xdr:rowOff>
    </xdr:to>
    <xdr:sp macro="" textlink="">
      <xdr:nvSpPr>
        <xdr:cNvPr id="40" name="CasellaDiTesto 39"/>
        <xdr:cNvSpPr txBox="1"/>
      </xdr:nvSpPr>
      <xdr:spPr>
        <a:xfrm>
          <a:off x="4864100" y="10668000"/>
          <a:ext cx="355600" cy="27686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vert270" wrap="square" rtlCol="0" anchor="t"/>
        <a:lstStyle/>
        <a:p>
          <a:r>
            <a:rPr lang="it-IT" sz="1600"/>
            <a:t>Rapporto lordo di stagionalità</a:t>
          </a:r>
        </a:p>
      </xdr:txBody>
    </xdr:sp>
    <xdr:clientData/>
  </xdr:twoCellAnchor>
  <xdr:twoCellAnchor>
    <xdr:from>
      <xdr:col>6</xdr:col>
      <xdr:colOff>622300</xdr:colOff>
      <xdr:row>51</xdr:row>
      <xdr:rowOff>215900</xdr:rowOff>
    </xdr:from>
    <xdr:to>
      <xdr:col>7</xdr:col>
      <xdr:colOff>368300</xdr:colOff>
      <xdr:row>54</xdr:row>
      <xdr:rowOff>76200</xdr:rowOff>
    </xdr:to>
    <xdr:cxnSp macro="">
      <xdr:nvCxnSpPr>
        <xdr:cNvPr id="42" name="Connettore 2 41"/>
        <xdr:cNvCxnSpPr/>
      </xdr:nvCxnSpPr>
      <xdr:spPr>
        <a:xfrm rot="16200000" flipV="1">
          <a:off x="4298950" y="10521950"/>
          <a:ext cx="673100" cy="4318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596900</xdr:colOff>
      <xdr:row>49</xdr:row>
      <xdr:rowOff>152400</xdr:rowOff>
    </xdr:from>
    <xdr:to>
      <xdr:col>5</xdr:col>
      <xdr:colOff>25400</xdr:colOff>
      <xdr:row>51</xdr:row>
      <xdr:rowOff>228600</xdr:rowOff>
    </xdr:to>
    <xdr:cxnSp macro="">
      <xdr:nvCxnSpPr>
        <xdr:cNvPr id="47" name="Connettore 2 46"/>
        <xdr:cNvCxnSpPr/>
      </xdr:nvCxnSpPr>
      <xdr:spPr>
        <a:xfrm>
          <a:off x="2476500" y="9944100"/>
          <a:ext cx="736600" cy="4699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330200</xdr:colOff>
      <xdr:row>5</xdr:row>
      <xdr:rowOff>101600</xdr:rowOff>
    </xdr:from>
    <xdr:to>
      <xdr:col>7</xdr:col>
      <xdr:colOff>787400</xdr:colOff>
      <xdr:row>7</xdr:row>
      <xdr:rowOff>12700</xdr:rowOff>
    </xdr:to>
    <xdr:sp macro="" textlink="">
      <xdr:nvSpPr>
        <xdr:cNvPr id="50" name="CasellaDiTesto 49"/>
        <xdr:cNvSpPr txBox="1"/>
      </xdr:nvSpPr>
      <xdr:spPr>
        <a:xfrm>
          <a:off x="2819400" y="1054100"/>
          <a:ext cx="2451100" cy="29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t-IT" sz="1100"/>
            <a:t>Coefficiente lordo di stagionalità</a:t>
          </a:r>
        </a:p>
      </xdr:txBody>
    </xdr:sp>
    <xdr:clientData/>
  </xdr:twoCellAnchor>
  <xdr:twoCellAnchor>
    <xdr:from>
      <xdr:col>8</xdr:col>
      <xdr:colOff>152400</xdr:colOff>
      <xdr:row>0</xdr:row>
      <xdr:rowOff>88900</xdr:rowOff>
    </xdr:from>
    <xdr:to>
      <xdr:col>16</xdr:col>
      <xdr:colOff>546100</xdr:colOff>
      <xdr:row>6</xdr:row>
      <xdr:rowOff>139700</xdr:rowOff>
    </xdr:to>
    <xdr:sp macro="" textlink="">
      <xdr:nvSpPr>
        <xdr:cNvPr id="53" name="CasellaDiTesto 52"/>
        <xdr:cNvSpPr txBox="1"/>
      </xdr:nvSpPr>
      <xdr:spPr>
        <a:xfrm>
          <a:off x="5524500" y="88900"/>
          <a:ext cx="5219700" cy="1193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it-IT" sz="1400">
              <a:solidFill>
                <a:srgbClr val="FF0000"/>
              </a:solidFill>
            </a:rPr>
            <a:t>Coefficienti lordi di stagionalit</a:t>
          </a:r>
          <a:r>
            <a:rPr lang="it-IT" sz="1400"/>
            <a:t>à </a:t>
          </a:r>
        </a:p>
        <a:p>
          <a:r>
            <a:rPr lang="it-IT" sz="1400"/>
            <a:t>E' necessario ora eliminare la componente</a:t>
          </a:r>
          <a:r>
            <a:rPr lang="it-IT" sz="1400" baseline="0"/>
            <a:t> d'errore dal termine     St+Ut , facendo la media di questi termini per ciascuna stagione.</a:t>
          </a:r>
        </a:p>
        <a:p>
          <a:r>
            <a:rPr lang="it-IT" sz="1400" baseline="0"/>
            <a:t>Quello che si ottiene sono le stime per le varie componenti stagionali. </a:t>
          </a:r>
        </a:p>
        <a:p>
          <a:endParaRPr lang="it-IT" sz="1400"/>
        </a:p>
      </xdr:txBody>
    </xdr:sp>
    <xdr:clientData/>
  </xdr:twoCellAnchor>
  <xdr:twoCellAnchor>
    <xdr:from>
      <xdr:col>8</xdr:col>
      <xdr:colOff>266700</xdr:colOff>
      <xdr:row>17</xdr:row>
      <xdr:rowOff>101600</xdr:rowOff>
    </xdr:from>
    <xdr:to>
      <xdr:col>10</xdr:col>
      <xdr:colOff>0</xdr:colOff>
      <xdr:row>20</xdr:row>
      <xdr:rowOff>0</xdr:rowOff>
    </xdr:to>
    <xdr:cxnSp macro="">
      <xdr:nvCxnSpPr>
        <xdr:cNvPr id="58" name="Connettore 2 57"/>
        <xdr:cNvCxnSpPr/>
      </xdr:nvCxnSpPr>
      <xdr:spPr>
        <a:xfrm flipV="1">
          <a:off x="5638800" y="3657600"/>
          <a:ext cx="1130300" cy="508000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139700</xdr:colOff>
      <xdr:row>29</xdr:row>
      <xdr:rowOff>177800</xdr:rowOff>
    </xdr:from>
    <xdr:to>
      <xdr:col>16</xdr:col>
      <xdr:colOff>546100</xdr:colOff>
      <xdr:row>47</xdr:row>
      <xdr:rowOff>63500</xdr:rowOff>
    </xdr:to>
    <xdr:graphicFrame macro="">
      <xdr:nvGraphicFramePr>
        <xdr:cNvPr id="66" name="Grafico 6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317500</xdr:colOff>
      <xdr:row>32</xdr:row>
      <xdr:rowOff>38100</xdr:rowOff>
    </xdr:from>
    <xdr:to>
      <xdr:col>34</xdr:col>
      <xdr:colOff>622300</xdr:colOff>
      <xdr:row>46</xdr:row>
      <xdr:rowOff>114300</xdr:rowOff>
    </xdr:to>
    <xdr:graphicFrame macro="">
      <xdr:nvGraphicFramePr>
        <xdr:cNvPr id="69" name="Grafico 6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20</xdr:row>
      <xdr:rowOff>104775</xdr:rowOff>
    </xdr:from>
    <xdr:to>
      <xdr:col>6</xdr:col>
      <xdr:colOff>1028700</xdr:colOff>
      <xdr:row>43</xdr:row>
      <xdr:rowOff>38100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8</xdr:row>
      <xdr:rowOff>0</xdr:rowOff>
    </xdr:from>
    <xdr:to>
      <xdr:col>3</xdr:col>
      <xdr:colOff>660400</xdr:colOff>
      <xdr:row>12</xdr:row>
      <xdr:rowOff>12700</xdr:rowOff>
    </xdr:to>
    <xdr:sp macro="" textlink="">
      <xdr:nvSpPr>
        <xdr:cNvPr id="2" name="Ovale 1"/>
        <xdr:cNvSpPr/>
      </xdr:nvSpPr>
      <xdr:spPr>
        <a:xfrm>
          <a:off x="1209675" y="2324100"/>
          <a:ext cx="584200" cy="812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3</xdr:col>
      <xdr:colOff>76200</xdr:colOff>
      <xdr:row>9</xdr:row>
      <xdr:rowOff>12700</xdr:rowOff>
    </xdr:from>
    <xdr:to>
      <xdr:col>3</xdr:col>
      <xdr:colOff>660400</xdr:colOff>
      <xdr:row>13</xdr:row>
      <xdr:rowOff>25400</xdr:rowOff>
    </xdr:to>
    <xdr:sp macro="" textlink="">
      <xdr:nvSpPr>
        <xdr:cNvPr id="3" name="Ovale 2"/>
        <xdr:cNvSpPr/>
      </xdr:nvSpPr>
      <xdr:spPr>
        <a:xfrm>
          <a:off x="1209675" y="2536825"/>
          <a:ext cx="584200" cy="812800"/>
        </a:xfrm>
        <a:prstGeom prst="ellipse">
          <a:avLst/>
        </a:prstGeom>
        <a:noFill/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5</xdr:col>
      <xdr:colOff>149225</xdr:colOff>
      <xdr:row>8</xdr:row>
      <xdr:rowOff>133350</xdr:rowOff>
    </xdr:from>
    <xdr:to>
      <xdr:col>5</xdr:col>
      <xdr:colOff>1114425</xdr:colOff>
      <xdr:row>10</xdr:row>
      <xdr:rowOff>76200</xdr:rowOff>
    </xdr:to>
    <xdr:sp macro="" textlink="">
      <xdr:nvSpPr>
        <xdr:cNvPr id="4" name="Ovale 3"/>
        <xdr:cNvSpPr/>
      </xdr:nvSpPr>
      <xdr:spPr>
        <a:xfrm>
          <a:off x="3197225" y="1866900"/>
          <a:ext cx="965200" cy="3429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5</xdr:col>
      <xdr:colOff>158749</xdr:colOff>
      <xdr:row>10</xdr:row>
      <xdr:rowOff>123826</xdr:rowOff>
    </xdr:from>
    <xdr:to>
      <xdr:col>5</xdr:col>
      <xdr:colOff>1133474</xdr:colOff>
      <xdr:row>11</xdr:row>
      <xdr:rowOff>171451</xdr:rowOff>
    </xdr:to>
    <xdr:sp macro="" textlink="">
      <xdr:nvSpPr>
        <xdr:cNvPr id="5" name="Ovale 4"/>
        <xdr:cNvSpPr/>
      </xdr:nvSpPr>
      <xdr:spPr>
        <a:xfrm>
          <a:off x="3206749" y="2257426"/>
          <a:ext cx="974725" cy="247650"/>
        </a:xfrm>
        <a:prstGeom prst="ellipse">
          <a:avLst/>
        </a:prstGeom>
        <a:noFill/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4</xdr:col>
      <xdr:colOff>41275</xdr:colOff>
      <xdr:row>9</xdr:row>
      <xdr:rowOff>190500</xdr:rowOff>
    </xdr:from>
    <xdr:to>
      <xdr:col>5</xdr:col>
      <xdr:colOff>152400</xdr:colOff>
      <xdr:row>9</xdr:row>
      <xdr:rowOff>196850</xdr:rowOff>
    </xdr:to>
    <xdr:cxnSp macro="">
      <xdr:nvCxnSpPr>
        <xdr:cNvPr id="6" name="Connettore 2 5"/>
        <xdr:cNvCxnSpPr/>
      </xdr:nvCxnSpPr>
      <xdr:spPr>
        <a:xfrm flipV="1">
          <a:off x="2479675" y="2124075"/>
          <a:ext cx="720725" cy="6350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11</xdr:row>
      <xdr:rowOff>9525</xdr:rowOff>
    </xdr:from>
    <xdr:to>
      <xdr:col>5</xdr:col>
      <xdr:colOff>133350</xdr:colOff>
      <xdr:row>11</xdr:row>
      <xdr:rowOff>11113</xdr:rowOff>
    </xdr:to>
    <xdr:cxnSp macro="">
      <xdr:nvCxnSpPr>
        <xdr:cNvPr id="7" name="Connettore 2 6"/>
        <xdr:cNvCxnSpPr/>
      </xdr:nvCxnSpPr>
      <xdr:spPr>
        <a:xfrm>
          <a:off x="2476500" y="2343150"/>
          <a:ext cx="7048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1114425</xdr:colOff>
      <xdr:row>9</xdr:row>
      <xdr:rowOff>104775</xdr:rowOff>
    </xdr:from>
    <xdr:to>
      <xdr:col>6</xdr:col>
      <xdr:colOff>38100</xdr:colOff>
      <xdr:row>10</xdr:row>
      <xdr:rowOff>47625</xdr:rowOff>
    </xdr:to>
    <xdr:cxnSp macro="">
      <xdr:nvCxnSpPr>
        <xdr:cNvPr id="8" name="Connettore 2 7"/>
        <xdr:cNvCxnSpPr>
          <a:stCxn id="4" idx="6"/>
        </xdr:cNvCxnSpPr>
      </xdr:nvCxnSpPr>
      <xdr:spPr>
        <a:xfrm>
          <a:off x="4162425" y="2038350"/>
          <a:ext cx="238125" cy="1428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990729</xdr:colOff>
      <xdr:row>11</xdr:row>
      <xdr:rowOff>6933</xdr:rowOff>
    </xdr:from>
    <xdr:to>
      <xdr:col>6</xdr:col>
      <xdr:colOff>96089</xdr:colOff>
      <xdr:row>11</xdr:row>
      <xdr:rowOff>135184</xdr:rowOff>
    </xdr:to>
    <xdr:cxnSp macro="">
      <xdr:nvCxnSpPr>
        <xdr:cNvPr id="9" name="Connettore 2 8"/>
        <xdr:cNvCxnSpPr>
          <a:stCxn id="5" idx="5"/>
          <a:endCxn id="25" idx="3"/>
        </xdr:cNvCxnSpPr>
      </xdr:nvCxnSpPr>
      <xdr:spPr>
        <a:xfrm rot="5400000" flipH="1" flipV="1">
          <a:off x="4184508" y="2194779"/>
          <a:ext cx="128251" cy="41981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447675</xdr:colOff>
      <xdr:row>10</xdr:row>
      <xdr:rowOff>114300</xdr:rowOff>
    </xdr:from>
    <xdr:to>
      <xdr:col>5</xdr:col>
      <xdr:colOff>1304925</xdr:colOff>
      <xdr:row>10</xdr:row>
      <xdr:rowOff>115888</xdr:rowOff>
    </xdr:to>
    <xdr:cxnSp macro="">
      <xdr:nvCxnSpPr>
        <xdr:cNvPr id="19" name="Connettore 2 18"/>
        <xdr:cNvCxnSpPr/>
      </xdr:nvCxnSpPr>
      <xdr:spPr>
        <a:xfrm>
          <a:off x="1666875" y="2324100"/>
          <a:ext cx="2686050" cy="1588"/>
        </a:xfrm>
        <a:prstGeom prst="straightConnector1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</xdr:colOff>
      <xdr:row>9</xdr:row>
      <xdr:rowOff>114300</xdr:rowOff>
    </xdr:from>
    <xdr:to>
      <xdr:col>7</xdr:col>
      <xdr:colOff>28575</xdr:colOff>
      <xdr:row>11</xdr:row>
      <xdr:rowOff>57150</xdr:rowOff>
    </xdr:to>
    <xdr:sp macro="" textlink="">
      <xdr:nvSpPr>
        <xdr:cNvPr id="25" name="Ovale 24"/>
        <xdr:cNvSpPr/>
      </xdr:nvSpPr>
      <xdr:spPr>
        <a:xfrm>
          <a:off x="4368800" y="2047875"/>
          <a:ext cx="612775" cy="3429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</xdr:col>
      <xdr:colOff>47625</xdr:colOff>
      <xdr:row>8</xdr:row>
      <xdr:rowOff>9525</xdr:rowOff>
    </xdr:from>
    <xdr:to>
      <xdr:col>2</xdr:col>
      <xdr:colOff>527050</xdr:colOff>
      <xdr:row>12</xdr:row>
      <xdr:rowOff>22225</xdr:rowOff>
    </xdr:to>
    <xdr:sp macro="" textlink="">
      <xdr:nvSpPr>
        <xdr:cNvPr id="31" name="Ovale 30"/>
        <xdr:cNvSpPr/>
      </xdr:nvSpPr>
      <xdr:spPr>
        <a:xfrm>
          <a:off x="1266825" y="1819275"/>
          <a:ext cx="479425" cy="8128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</xdr:col>
      <xdr:colOff>28575</xdr:colOff>
      <xdr:row>9</xdr:row>
      <xdr:rowOff>3175</xdr:rowOff>
    </xdr:from>
    <xdr:to>
      <xdr:col>2</xdr:col>
      <xdr:colOff>565150</xdr:colOff>
      <xdr:row>13</xdr:row>
      <xdr:rowOff>15875</xdr:rowOff>
    </xdr:to>
    <xdr:sp macro="" textlink="">
      <xdr:nvSpPr>
        <xdr:cNvPr id="32" name="Ovale 31"/>
        <xdr:cNvSpPr/>
      </xdr:nvSpPr>
      <xdr:spPr>
        <a:xfrm>
          <a:off x="1247775" y="2012950"/>
          <a:ext cx="536575" cy="812800"/>
        </a:xfrm>
        <a:prstGeom prst="ellipse">
          <a:avLst/>
        </a:prstGeom>
        <a:noFill/>
        <a:ln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8</xdr:col>
      <xdr:colOff>342900</xdr:colOff>
      <xdr:row>3</xdr:row>
      <xdr:rowOff>28574</xdr:rowOff>
    </xdr:from>
    <xdr:to>
      <xdr:col>16</xdr:col>
      <xdr:colOff>38100</xdr:colOff>
      <xdr:row>21</xdr:row>
      <xdr:rowOff>28574</xdr:rowOff>
    </xdr:to>
    <xdr:graphicFrame macro="">
      <xdr:nvGraphicFramePr>
        <xdr:cNvPr id="36" name="Grafico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323849</xdr:colOff>
      <xdr:row>22</xdr:row>
      <xdr:rowOff>47624</xdr:rowOff>
    </xdr:from>
    <xdr:to>
      <xdr:col>16</xdr:col>
      <xdr:colOff>123824</xdr:colOff>
      <xdr:row>40</xdr:row>
      <xdr:rowOff>190499</xdr:rowOff>
    </xdr:to>
    <xdr:graphicFrame macro="">
      <xdr:nvGraphicFramePr>
        <xdr:cNvPr id="37" name="Grafico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7.bin"/><Relationship Id="rId5" Type="http://schemas.openxmlformats.org/officeDocument/2006/relationships/oleObject" Target="../embeddings/oleObject6.bin"/><Relationship Id="rId4" Type="http://schemas.openxmlformats.org/officeDocument/2006/relationships/oleObject" Target="../embeddings/oleObject5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G105"/>
  <sheetViews>
    <sheetView zoomScale="75" zoomScaleNormal="75" workbookViewId="0">
      <selection activeCell="P70" sqref="P70"/>
    </sheetView>
  </sheetViews>
  <sheetFormatPr defaultRowHeight="15"/>
  <cols>
    <col min="1" max="1" width="9.140625" style="3"/>
    <col min="2" max="2" width="19" style="3" customWidth="1"/>
    <col min="3" max="3" width="10.7109375" bestFit="1" customWidth="1"/>
    <col min="4" max="4" width="8.85546875" bestFit="1" customWidth="1"/>
    <col min="5" max="5" width="13.85546875" bestFit="1" customWidth="1"/>
    <col min="6" max="6" width="19.5703125" customWidth="1"/>
  </cols>
  <sheetData>
    <row r="8" spans="1: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</row>
    <row r="9" spans="1:5">
      <c r="A9" s="3">
        <v>1984</v>
      </c>
      <c r="B9" s="3">
        <v>69.7</v>
      </c>
      <c r="C9" s="3"/>
      <c r="D9" s="3"/>
      <c r="E9" s="3"/>
    </row>
    <row r="10" spans="1:5">
      <c r="A10" s="3">
        <v>1985</v>
      </c>
      <c r="B10" s="3">
        <v>79.319999999999993</v>
      </c>
      <c r="C10" s="3">
        <f>AVERAGE(B9:B11)</f>
        <v>77.059999999999988</v>
      </c>
      <c r="D10" s="3"/>
      <c r="E10" s="3"/>
    </row>
    <row r="11" spans="1:5">
      <c r="A11" s="3">
        <v>1986</v>
      </c>
      <c r="B11" s="3">
        <v>82.16</v>
      </c>
      <c r="C11" s="4">
        <f t="shared" ref="C11:C27" si="0">AVERAGE(B10:B12)</f>
        <v>81.993333333333325</v>
      </c>
      <c r="D11" s="4">
        <f>AVERAGE(B9:B13)</f>
        <v>76.921999999999997</v>
      </c>
      <c r="E11" s="3"/>
    </row>
    <row r="12" spans="1:5">
      <c r="A12" s="3">
        <v>1987</v>
      </c>
      <c r="B12" s="3">
        <v>84.5</v>
      </c>
      <c r="C12" s="4">
        <f t="shared" si="0"/>
        <v>78.53</v>
      </c>
      <c r="D12" s="4">
        <f t="shared" ref="D12:E26" si="1">AVERAGE(B10:B14)</f>
        <v>76.433999999999997</v>
      </c>
      <c r="E12" s="3">
        <f>AVERAGE(B9:B15)</f>
        <v>74.349999999999994</v>
      </c>
    </row>
    <row r="13" spans="1:5">
      <c r="A13" s="3">
        <v>1988</v>
      </c>
      <c r="B13" s="3">
        <v>68.930000000000007</v>
      </c>
      <c r="C13" s="4">
        <f t="shared" si="0"/>
        <v>73.563333333333333</v>
      </c>
      <c r="D13" s="4">
        <f t="shared" si="1"/>
        <v>74.286000000000001</v>
      </c>
      <c r="E13" s="3">
        <f t="shared" ref="E13:E23" si="2">AVERAGE(B10:B16)</f>
        <v>75.789999999999992</v>
      </c>
    </row>
    <row r="14" spans="1:5">
      <c r="A14" s="3">
        <v>1989</v>
      </c>
      <c r="B14" s="3">
        <v>67.260000000000005</v>
      </c>
      <c r="C14" s="4">
        <f t="shared" si="0"/>
        <v>68.256666666666661</v>
      </c>
      <c r="D14" s="4">
        <f t="shared" si="1"/>
        <v>73.809999999999988</v>
      </c>
      <c r="E14" s="4">
        <f t="shared" si="2"/>
        <v>75.648571428571444</v>
      </c>
    </row>
    <row r="15" spans="1:5">
      <c r="A15" s="3">
        <v>1990</v>
      </c>
      <c r="B15" s="3">
        <v>68.58</v>
      </c>
      <c r="C15" s="4">
        <f t="shared" si="0"/>
        <v>71.873333333333335</v>
      </c>
      <c r="D15" s="4">
        <f t="shared" si="1"/>
        <v>72.575999999999993</v>
      </c>
      <c r="E15" s="4">
        <f t="shared" si="2"/>
        <v>74.865714285714276</v>
      </c>
    </row>
    <row r="16" spans="1:5">
      <c r="A16" s="3">
        <v>1991</v>
      </c>
      <c r="B16" s="3">
        <v>79.78</v>
      </c>
      <c r="C16" s="4">
        <f t="shared" si="0"/>
        <v>75.563333333333333</v>
      </c>
      <c r="D16" s="4">
        <f t="shared" si="1"/>
        <v>74.126000000000005</v>
      </c>
      <c r="E16" s="4">
        <f t="shared" si="2"/>
        <v>73.778571428571425</v>
      </c>
    </row>
    <row r="17" spans="1:5">
      <c r="A17" s="3">
        <v>1992</v>
      </c>
      <c r="B17" s="3">
        <v>78.33</v>
      </c>
      <c r="C17" s="4">
        <f t="shared" si="0"/>
        <v>78.263333333333335</v>
      </c>
      <c r="D17" s="4">
        <f t="shared" si="1"/>
        <v>76.051999999999992</v>
      </c>
      <c r="E17" s="4">
        <f t="shared" si="2"/>
        <v>73.318571428571431</v>
      </c>
    </row>
    <row r="18" spans="1:5">
      <c r="A18" s="3">
        <v>1993</v>
      </c>
      <c r="B18" s="3">
        <v>76.680000000000007</v>
      </c>
      <c r="C18" s="4">
        <f t="shared" si="0"/>
        <v>77.3</v>
      </c>
      <c r="D18" s="4">
        <f t="shared" si="1"/>
        <v>75.477999999999994</v>
      </c>
      <c r="E18" s="4">
        <f t="shared" si="2"/>
        <v>74.598571428571418</v>
      </c>
    </row>
    <row r="19" spans="1:5">
      <c r="A19" s="3">
        <v>1994</v>
      </c>
      <c r="B19" s="3">
        <v>76.89</v>
      </c>
      <c r="C19" s="4">
        <f t="shared" si="0"/>
        <v>73.09333333333332</v>
      </c>
      <c r="D19" s="4">
        <f t="shared" si="1"/>
        <v>74.765999999999991</v>
      </c>
      <c r="E19" s="4">
        <f t="shared" si="2"/>
        <v>76.830000000000013</v>
      </c>
    </row>
    <row r="20" spans="1:5">
      <c r="A20" s="3">
        <v>1995</v>
      </c>
      <c r="B20" s="3">
        <v>65.709999999999994</v>
      </c>
      <c r="C20" s="4">
        <f t="shared" si="0"/>
        <v>72.94</v>
      </c>
      <c r="D20" s="4">
        <f t="shared" si="1"/>
        <v>75.94</v>
      </c>
      <c r="E20" s="4">
        <f t="shared" si="2"/>
        <v>76.812857142857141</v>
      </c>
    </row>
    <row r="21" spans="1:5">
      <c r="A21" s="3">
        <v>1996</v>
      </c>
      <c r="B21" s="3">
        <v>76.22</v>
      </c>
      <c r="C21" s="4">
        <f t="shared" si="0"/>
        <v>75.376666666666665</v>
      </c>
      <c r="D21" s="4">
        <f t="shared" si="1"/>
        <v>76.535999999999987</v>
      </c>
      <c r="E21" s="4">
        <f t="shared" si="2"/>
        <v>77.387142857142862</v>
      </c>
    </row>
    <row r="22" spans="1:5">
      <c r="A22" s="3">
        <v>1997</v>
      </c>
      <c r="B22" s="3">
        <v>84.2</v>
      </c>
      <c r="C22" s="4">
        <f t="shared" si="0"/>
        <v>80.026666666666671</v>
      </c>
      <c r="D22" s="4">
        <f t="shared" si="1"/>
        <v>77.628</v>
      </c>
      <c r="E22" s="4">
        <f t="shared" si="2"/>
        <v>77.637142857142862</v>
      </c>
    </row>
    <row r="23" spans="1:5">
      <c r="A23" s="3">
        <v>1998</v>
      </c>
      <c r="B23" s="3">
        <v>79.66</v>
      </c>
      <c r="C23" s="4">
        <f t="shared" si="0"/>
        <v>82.070000000000007</v>
      </c>
      <c r="D23" s="4">
        <f t="shared" si="1"/>
        <v>80.171999999999997</v>
      </c>
      <c r="E23" s="4">
        <f t="shared" si="2"/>
        <v>79.001428571428576</v>
      </c>
    </row>
    <row r="24" spans="1:5">
      <c r="A24" s="3">
        <v>1999</v>
      </c>
      <c r="B24" s="3">
        <v>82.35</v>
      </c>
      <c r="C24" s="4">
        <f t="shared" si="0"/>
        <v>80.146666666666661</v>
      </c>
      <c r="D24" s="4">
        <f t="shared" si="1"/>
        <v>82.215999999999994</v>
      </c>
      <c r="E24" s="4">
        <f t="shared" si="1"/>
        <v>80.23333333333332</v>
      </c>
    </row>
    <row r="25" spans="1:5">
      <c r="A25" s="3">
        <v>2000</v>
      </c>
      <c r="B25" s="3">
        <v>78.430000000000007</v>
      </c>
      <c r="C25" s="4">
        <f t="shared" si="0"/>
        <v>82.406666666666666</v>
      </c>
      <c r="D25" s="4">
        <f t="shared" si="1"/>
        <v>78.311999999999998</v>
      </c>
      <c r="E25" s="4">
        <f t="shared" si="1"/>
        <v>78.512666666666661</v>
      </c>
    </row>
    <row r="26" spans="1:5">
      <c r="A26" s="3">
        <v>2001</v>
      </c>
      <c r="B26" s="3">
        <v>86.44</v>
      </c>
      <c r="C26" s="4">
        <f t="shared" si="0"/>
        <v>76.516666666666666</v>
      </c>
      <c r="D26" s="4">
        <f t="shared" si="1"/>
        <v>75.009999999999991</v>
      </c>
      <c r="E26" s="4">
        <f t="shared" si="1"/>
        <v>77.623333333333335</v>
      </c>
    </row>
    <row r="27" spans="1:5">
      <c r="A27" s="3">
        <v>2002</v>
      </c>
      <c r="B27" s="3">
        <v>64.680000000000007</v>
      </c>
      <c r="C27" s="4">
        <f t="shared" si="0"/>
        <v>71.423333333333332</v>
      </c>
      <c r="D27" s="3"/>
      <c r="E27" s="3"/>
    </row>
    <row r="28" spans="1:5">
      <c r="A28" s="3">
        <v>2003</v>
      </c>
      <c r="B28" s="3">
        <v>63.15</v>
      </c>
    </row>
    <row r="53" spans="1:6">
      <c r="B53"/>
    </row>
    <row r="54" spans="1:6">
      <c r="B54" t="s">
        <v>6</v>
      </c>
      <c r="C54" s="3" t="s">
        <v>20</v>
      </c>
    </row>
    <row r="55" spans="1:6">
      <c r="A55" s="3" t="s">
        <v>0</v>
      </c>
      <c r="B55" s="5" t="s">
        <v>5</v>
      </c>
      <c r="C55" s="3" t="s">
        <v>2</v>
      </c>
      <c r="D55" s="3" t="s">
        <v>7</v>
      </c>
      <c r="E55" s="3" t="s">
        <v>21</v>
      </c>
    </row>
    <row r="56" spans="1:6">
      <c r="A56" s="3" t="s">
        <v>8</v>
      </c>
      <c r="B56" s="3">
        <v>69.7</v>
      </c>
      <c r="C56" s="3"/>
    </row>
    <row r="57" spans="1:6">
      <c r="A57" s="3" t="s">
        <v>9</v>
      </c>
      <c r="B57" s="3">
        <v>79.319999999999993</v>
      </c>
      <c r="C57" s="3">
        <f>AVERAGE(B56:B58)</f>
        <v>77.059999999999988</v>
      </c>
      <c r="D57" s="6">
        <f>B57/C57</f>
        <v>1.0293277965221905</v>
      </c>
      <c r="E57">
        <f>B57/D57</f>
        <v>77.059999999999988</v>
      </c>
      <c r="F57">
        <f t="shared" ref="F57:F74" si="3">D57/D$78</f>
        <v>1.0312670108159863</v>
      </c>
    </row>
    <row r="58" spans="1:6">
      <c r="A58" s="3" t="s">
        <v>10</v>
      </c>
      <c r="B58" s="3">
        <v>82.16</v>
      </c>
      <c r="C58" s="4">
        <f t="shared" ref="C58:C74" si="4">AVERAGE(B57:B59)</f>
        <v>81.993333333333325</v>
      </c>
      <c r="D58" s="6">
        <f t="shared" ref="D58:D74" si="5">B58/C58</f>
        <v>1.0020326855841939</v>
      </c>
      <c r="E58" s="2">
        <f t="shared" ref="E58:E74" si="6">B58/D58</f>
        <v>81.993333333333325</v>
      </c>
      <c r="F58">
        <f t="shared" si="3"/>
        <v>1.0039204769304499</v>
      </c>
    </row>
    <row r="59" spans="1:6">
      <c r="A59" s="3" t="s">
        <v>11</v>
      </c>
      <c r="B59" s="3">
        <v>84.5</v>
      </c>
      <c r="C59" s="4">
        <f t="shared" si="4"/>
        <v>78.53</v>
      </c>
      <c r="D59" s="6">
        <f t="shared" si="5"/>
        <v>1.0760219024576594</v>
      </c>
      <c r="E59" s="2">
        <f t="shared" si="6"/>
        <v>78.53</v>
      </c>
      <c r="F59">
        <f t="shared" si="3"/>
        <v>1.0780490866653856</v>
      </c>
    </row>
    <row r="60" spans="1:6">
      <c r="A60" s="3" t="s">
        <v>12</v>
      </c>
      <c r="B60" s="3">
        <v>68.930000000000007</v>
      </c>
      <c r="C60" s="4">
        <f t="shared" si="4"/>
        <v>73.563333333333333</v>
      </c>
      <c r="D60" s="6">
        <f t="shared" si="5"/>
        <v>0.93701572341293227</v>
      </c>
      <c r="E60" s="2">
        <f t="shared" si="6"/>
        <v>73.563333333333333</v>
      </c>
      <c r="F60">
        <f t="shared" si="3"/>
        <v>0.93878102528323359</v>
      </c>
    </row>
    <row r="61" spans="1:6">
      <c r="A61" s="3" t="s">
        <v>13</v>
      </c>
      <c r="B61" s="3">
        <v>67.260000000000005</v>
      </c>
      <c r="C61" s="4">
        <f t="shared" si="4"/>
        <v>68.256666666666661</v>
      </c>
      <c r="D61" s="6">
        <f t="shared" si="5"/>
        <v>0.98539825169702611</v>
      </c>
      <c r="E61" s="2">
        <f t="shared" si="6"/>
        <v>68.256666666666661</v>
      </c>
      <c r="F61">
        <f t="shared" si="3"/>
        <v>0.98725470440453944</v>
      </c>
    </row>
    <row r="62" spans="1:6">
      <c r="A62" s="3" t="s">
        <v>14</v>
      </c>
      <c r="B62" s="3">
        <v>68.58</v>
      </c>
      <c r="C62" s="4">
        <f t="shared" si="4"/>
        <v>71.873333333333335</v>
      </c>
      <c r="D62" s="6">
        <f t="shared" si="5"/>
        <v>0.95417864762081439</v>
      </c>
      <c r="E62" s="2">
        <f t="shared" si="6"/>
        <v>71.873333333333335</v>
      </c>
      <c r="F62">
        <f t="shared" si="3"/>
        <v>0.95597628378545785</v>
      </c>
    </row>
    <row r="63" spans="1:6">
      <c r="A63" s="3" t="s">
        <v>15</v>
      </c>
      <c r="B63" s="3">
        <v>79.78</v>
      </c>
      <c r="C63" s="4">
        <f t="shared" si="4"/>
        <v>75.563333333333333</v>
      </c>
      <c r="D63" s="6">
        <f t="shared" si="5"/>
        <v>1.055803079094799</v>
      </c>
      <c r="E63" s="2">
        <f t="shared" si="6"/>
        <v>75.563333333333347</v>
      </c>
      <c r="F63">
        <f t="shared" si="3"/>
        <v>1.0577921718107755</v>
      </c>
    </row>
    <row r="64" spans="1:6">
      <c r="A64" s="3" t="s">
        <v>16</v>
      </c>
      <c r="B64" s="3">
        <v>78.33</v>
      </c>
      <c r="C64" s="4">
        <f t="shared" si="4"/>
        <v>78.263333333333335</v>
      </c>
      <c r="D64" s="6">
        <f t="shared" si="5"/>
        <v>1.0008518250351377</v>
      </c>
      <c r="E64" s="2">
        <f t="shared" si="6"/>
        <v>78.263333333333335</v>
      </c>
      <c r="F64">
        <f t="shared" si="3"/>
        <v>1.0027373916851761</v>
      </c>
    </row>
    <row r="65" spans="1:6">
      <c r="A65" s="3" t="s">
        <v>17</v>
      </c>
      <c r="B65" s="3">
        <v>76.680000000000007</v>
      </c>
      <c r="C65" s="4">
        <f t="shared" si="4"/>
        <v>77.3</v>
      </c>
      <c r="D65" s="6">
        <f t="shared" si="5"/>
        <v>0.99197930142302726</v>
      </c>
      <c r="E65" s="2">
        <f t="shared" si="6"/>
        <v>77.3</v>
      </c>
      <c r="F65">
        <f t="shared" si="3"/>
        <v>0.99384815257711889</v>
      </c>
    </row>
    <row r="66" spans="1:6">
      <c r="A66" s="3" t="s">
        <v>18</v>
      </c>
      <c r="B66" s="3">
        <v>76.89</v>
      </c>
      <c r="C66" s="4">
        <f t="shared" si="4"/>
        <v>73.09333333333332</v>
      </c>
      <c r="D66" s="6">
        <f t="shared" si="5"/>
        <v>1.0519427216344401</v>
      </c>
      <c r="E66" s="2">
        <f t="shared" si="6"/>
        <v>73.09333333333332</v>
      </c>
      <c r="F66">
        <f t="shared" si="3"/>
        <v>1.0539245415842564</v>
      </c>
    </row>
    <row r="67" spans="1:6">
      <c r="A67" s="3" t="s">
        <v>19</v>
      </c>
      <c r="B67" s="3">
        <v>65.709999999999994</v>
      </c>
      <c r="C67" s="4">
        <f t="shared" si="4"/>
        <v>72.94</v>
      </c>
      <c r="D67" s="6">
        <f t="shared" si="5"/>
        <v>0.90087743350699201</v>
      </c>
      <c r="E67" s="2">
        <f t="shared" si="6"/>
        <v>72.94</v>
      </c>
      <c r="F67">
        <f t="shared" si="3"/>
        <v>0.90257465221799682</v>
      </c>
    </row>
    <row r="68" spans="1:6">
      <c r="A68" s="3" t="s">
        <v>8</v>
      </c>
      <c r="B68" s="3">
        <v>76.22</v>
      </c>
      <c r="C68" s="4">
        <f t="shared" si="4"/>
        <v>75.376666666666665</v>
      </c>
      <c r="D68" s="6">
        <f t="shared" si="5"/>
        <v>1.0111882545438464</v>
      </c>
      <c r="E68" s="2">
        <f t="shared" si="6"/>
        <v>75.376666666666665</v>
      </c>
      <c r="F68">
        <f t="shared" si="3"/>
        <v>1.0130932946326843</v>
      </c>
    </row>
    <row r="69" spans="1:6">
      <c r="A69" s="3" t="s">
        <v>9</v>
      </c>
      <c r="B69" s="3">
        <v>84.2</v>
      </c>
      <c r="C69" s="4">
        <f t="shared" si="4"/>
        <v>80.026666666666671</v>
      </c>
      <c r="D69" s="6">
        <f t="shared" si="5"/>
        <v>1.0521492835721427</v>
      </c>
      <c r="E69" s="2">
        <f t="shared" si="6"/>
        <v>80.026666666666671</v>
      </c>
      <c r="F69">
        <f t="shared" si="3"/>
        <v>1.054131492676768</v>
      </c>
    </row>
    <row r="70" spans="1:6">
      <c r="A70" s="3" t="s">
        <v>10</v>
      </c>
      <c r="B70" s="3">
        <v>79.66</v>
      </c>
      <c r="C70" s="4">
        <f t="shared" si="4"/>
        <v>82.070000000000007</v>
      </c>
      <c r="D70" s="6">
        <f t="shared" si="5"/>
        <v>0.9706348239307907</v>
      </c>
      <c r="E70" s="2">
        <f t="shared" si="6"/>
        <v>82.070000000000007</v>
      </c>
      <c r="F70">
        <f t="shared" si="3"/>
        <v>0.97246346290370322</v>
      </c>
    </row>
    <row r="71" spans="1:6">
      <c r="A71" s="3" t="s">
        <v>11</v>
      </c>
      <c r="B71" s="3">
        <v>82.35</v>
      </c>
      <c r="C71" s="4">
        <f t="shared" si="4"/>
        <v>80.146666666666661</v>
      </c>
      <c r="D71" s="6">
        <f t="shared" si="5"/>
        <v>1.0274912660123108</v>
      </c>
      <c r="E71" s="2">
        <f t="shared" si="6"/>
        <v>80.146666666666661</v>
      </c>
      <c r="F71">
        <f t="shared" si="3"/>
        <v>1.0294270203527003</v>
      </c>
    </row>
    <row r="72" spans="1:6">
      <c r="A72" s="3" t="s">
        <v>12</v>
      </c>
      <c r="B72" s="3">
        <v>78.430000000000007</v>
      </c>
      <c r="C72" s="4">
        <f t="shared" si="4"/>
        <v>82.406666666666666</v>
      </c>
      <c r="D72" s="6">
        <f t="shared" si="5"/>
        <v>0.95174338645740642</v>
      </c>
      <c r="E72" s="2">
        <f t="shared" si="6"/>
        <v>82.406666666666666</v>
      </c>
      <c r="F72">
        <f t="shared" si="3"/>
        <v>0.95353643468293747</v>
      </c>
    </row>
    <row r="73" spans="1:6">
      <c r="A73" s="3" t="s">
        <v>13</v>
      </c>
      <c r="B73" s="3">
        <v>86.44</v>
      </c>
      <c r="C73" s="4">
        <f t="shared" si="4"/>
        <v>76.516666666666666</v>
      </c>
      <c r="D73" s="6">
        <f t="shared" si="5"/>
        <v>1.1296885210193857</v>
      </c>
      <c r="E73" s="2">
        <f t="shared" si="6"/>
        <v>76.516666666666666</v>
      </c>
      <c r="F73">
        <f t="shared" si="3"/>
        <v>1.1318168110887878</v>
      </c>
    </row>
    <row r="74" spans="1:6">
      <c r="A74" s="3" t="s">
        <v>14</v>
      </c>
      <c r="B74" s="3">
        <v>64.680000000000007</v>
      </c>
      <c r="C74" s="4">
        <f t="shared" si="4"/>
        <v>71.423333333333332</v>
      </c>
      <c r="D74" s="6">
        <f t="shared" si="5"/>
        <v>0.90558640967004256</v>
      </c>
      <c r="E74" s="2">
        <f t="shared" si="6"/>
        <v>71.423333333333332</v>
      </c>
      <c r="F74">
        <f t="shared" si="3"/>
        <v>0.90729249991246375</v>
      </c>
    </row>
    <row r="75" spans="1:6">
      <c r="A75" s="3" t="s">
        <v>15</v>
      </c>
      <c r="B75" s="3">
        <v>63.15</v>
      </c>
      <c r="C75" s="3"/>
    </row>
    <row r="76" spans="1:6">
      <c r="B76"/>
      <c r="D76" s="1">
        <f>SUM(D57:D75)</f>
        <v>18.033911313195137</v>
      </c>
      <c r="F76">
        <f>SUM(F57:F75)</f>
        <v>18.067886514010425</v>
      </c>
    </row>
    <row r="77" spans="1:6">
      <c r="B77"/>
    </row>
    <row r="78" spans="1:6">
      <c r="B78"/>
      <c r="D78">
        <f>18/D76</f>
        <v>0.99811958079386109</v>
      </c>
    </row>
    <row r="88" spans="3:7" ht="18">
      <c r="C88" s="27"/>
      <c r="D88" s="28"/>
      <c r="E88" s="28"/>
      <c r="F88" s="29"/>
      <c r="G88" s="27"/>
    </row>
    <row r="89" spans="3:7" ht="18">
      <c r="C89" s="27"/>
      <c r="D89" s="28"/>
      <c r="E89" s="28"/>
      <c r="F89" s="28"/>
      <c r="G89" s="27"/>
    </row>
    <row r="90" spans="3:7" ht="18">
      <c r="C90" s="27"/>
      <c r="D90" s="28"/>
      <c r="E90" s="28"/>
      <c r="F90" s="28"/>
      <c r="G90" s="27"/>
    </row>
    <row r="91" spans="3:7" ht="18">
      <c r="C91" s="27"/>
      <c r="D91" s="28"/>
      <c r="E91" s="28"/>
      <c r="F91" s="28"/>
      <c r="G91" s="27"/>
    </row>
    <row r="92" spans="3:7" ht="18">
      <c r="C92" s="27"/>
      <c r="D92" s="28"/>
      <c r="E92" s="28"/>
      <c r="F92" s="28"/>
      <c r="G92" s="27"/>
    </row>
    <row r="93" spans="3:7" ht="18">
      <c r="C93" s="27"/>
      <c r="D93" s="28"/>
      <c r="E93" s="28"/>
      <c r="F93" s="28"/>
      <c r="G93" s="27"/>
    </row>
    <row r="94" spans="3:7" ht="18">
      <c r="C94" s="27"/>
      <c r="D94" s="28"/>
      <c r="E94" s="28"/>
      <c r="F94" s="28"/>
      <c r="G94" s="27"/>
    </row>
    <row r="95" spans="3:7" ht="18">
      <c r="C95" s="27"/>
      <c r="D95" s="28"/>
      <c r="E95" s="28"/>
      <c r="F95" s="28"/>
      <c r="G95" s="27"/>
    </row>
    <row r="96" spans="3:7" ht="18">
      <c r="C96" s="27"/>
      <c r="D96" s="28"/>
      <c r="E96" s="28"/>
      <c r="F96" s="28"/>
      <c r="G96" s="27"/>
    </row>
    <row r="97" spans="3:7" ht="18">
      <c r="C97" s="27"/>
      <c r="D97" s="28"/>
      <c r="E97" s="28"/>
      <c r="F97" s="28"/>
      <c r="G97" s="27"/>
    </row>
    <row r="98" spans="3:7" ht="18">
      <c r="C98" s="27"/>
      <c r="D98" s="28"/>
      <c r="E98" s="28"/>
      <c r="F98" s="28"/>
      <c r="G98" s="27"/>
    </row>
    <row r="99" spans="3:7" ht="18">
      <c r="C99" s="27"/>
      <c r="D99" s="28"/>
      <c r="E99" s="28"/>
      <c r="F99" s="28"/>
      <c r="G99" s="27"/>
    </row>
    <row r="100" spans="3:7" ht="18">
      <c r="C100" s="27"/>
      <c r="D100" s="28"/>
      <c r="E100" s="28"/>
      <c r="F100" s="28"/>
      <c r="G100" s="27"/>
    </row>
    <row r="101" spans="3:7" ht="18">
      <c r="C101" s="27"/>
      <c r="D101" s="28"/>
      <c r="E101" s="28"/>
      <c r="F101" s="28"/>
      <c r="G101" s="27"/>
    </row>
    <row r="102" spans="3:7" ht="18">
      <c r="C102" s="27"/>
      <c r="D102" s="28"/>
      <c r="E102" s="28"/>
      <c r="F102" s="28"/>
      <c r="G102" s="27"/>
    </row>
    <row r="103" spans="3:7" ht="18">
      <c r="C103" s="27"/>
      <c r="D103" s="28"/>
      <c r="E103" s="28"/>
      <c r="F103" s="28"/>
      <c r="G103" s="27"/>
    </row>
    <row r="104" spans="3:7" ht="18">
      <c r="C104" s="27"/>
      <c r="D104" s="28"/>
      <c r="E104" s="28"/>
      <c r="F104" s="28"/>
      <c r="G104" s="27"/>
    </row>
    <row r="105" spans="3:7">
      <c r="C105" s="27"/>
      <c r="D105" s="27"/>
      <c r="E105" s="27"/>
      <c r="F105" s="27"/>
      <c r="G105" s="27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drawing r:id="rId2"/>
  <legacyDrawing r:id="rId3"/>
  <oleObjects>
    <oleObject progId="Equation.3" shapeId="1025" r:id="rId4"/>
    <oleObject progId="Equation.3" shapeId="1026" r:id="rId5"/>
    <oleObject progId="Equation.3" shapeId="1027" r:id="rId6"/>
    <oleObject progId="Equation.3" shapeId="1028" r:id="rId7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AI68"/>
  <sheetViews>
    <sheetView tabSelected="1" topLeftCell="M1" zoomScale="75" zoomScaleNormal="75" workbookViewId="0">
      <selection activeCell="X42" sqref="X42"/>
    </sheetView>
  </sheetViews>
  <sheetFormatPr defaultRowHeight="15"/>
  <cols>
    <col min="1" max="1" width="5.85546875" bestFit="1" customWidth="1"/>
    <col min="2" max="2" width="11.140625" bestFit="1" customWidth="1"/>
    <col min="3" max="3" width="11" customWidth="1"/>
    <col min="5" max="5" width="10.42578125" customWidth="1"/>
    <col min="7" max="7" width="10.28515625" customWidth="1"/>
    <col min="8" max="8" width="13.28515625" bestFit="1" customWidth="1"/>
    <col min="9" max="9" width="13.28515625" customWidth="1"/>
    <col min="10" max="10" width="7.5703125" bestFit="1" customWidth="1"/>
    <col min="11" max="11" width="9.42578125" bestFit="1" customWidth="1"/>
    <col min="12" max="12" width="7.5703125" bestFit="1" customWidth="1"/>
    <col min="13" max="13" width="8.7109375" bestFit="1" customWidth="1"/>
    <col min="14" max="14" width="8.28515625" bestFit="1" customWidth="1"/>
    <col min="15" max="15" width="7.5703125" customWidth="1"/>
    <col min="16" max="16" width="9.42578125" bestFit="1" customWidth="1"/>
    <col min="17" max="17" width="9.7109375" customWidth="1"/>
    <col min="18" max="21" width="7.5703125" customWidth="1"/>
    <col min="33" max="33" width="10.5703125" bestFit="1" customWidth="1"/>
    <col min="34" max="35" width="9.85546875" bestFit="1" customWidth="1"/>
  </cols>
  <sheetData>
    <row r="1" spans="1:35" ht="16.5" thickBot="1">
      <c r="AC1" s="47" t="s">
        <v>37</v>
      </c>
      <c r="AD1" s="48" t="s">
        <v>26</v>
      </c>
      <c r="AE1" s="48" t="s">
        <v>40</v>
      </c>
      <c r="AF1" s="49" t="s">
        <v>43</v>
      </c>
      <c r="AG1" s="50" t="s">
        <v>50</v>
      </c>
      <c r="AH1" s="51" t="s">
        <v>51</v>
      </c>
      <c r="AI1" s="52" t="s">
        <v>54</v>
      </c>
    </row>
    <row r="2" spans="1:35" ht="15.75"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AC2" s="34">
        <v>1</v>
      </c>
      <c r="AD2" s="36">
        <f t="shared" ref="AD2:AD17" si="0">Q12</f>
        <v>433.3302083333333</v>
      </c>
      <c r="AE2" s="27">
        <f>AC2*AD2</f>
        <v>433.3302083333333</v>
      </c>
      <c r="AF2" s="37">
        <f>AC2^2</f>
        <v>1</v>
      </c>
      <c r="AG2" s="44">
        <f>437.73+4.35*AC2</f>
        <v>442.08000000000004</v>
      </c>
      <c r="AH2" s="39">
        <f>AD2^2</f>
        <v>187775.06945421005</v>
      </c>
      <c r="AI2" s="45">
        <f>AG2^2</f>
        <v>195434.72640000004</v>
      </c>
    </row>
    <row r="3" spans="1:35" ht="15.75"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AC3" s="34">
        <v>2</v>
      </c>
      <c r="AD3" s="36">
        <f t="shared" si="0"/>
        <v>443.0135416666667</v>
      </c>
      <c r="AE3" s="27">
        <f t="shared" ref="AE3:AE17" si="1">AC3*AD3</f>
        <v>886.02708333333339</v>
      </c>
      <c r="AF3" s="37">
        <f t="shared" ref="AF3:AF17" si="2">AC3^2</f>
        <v>4</v>
      </c>
      <c r="AG3" s="44">
        <f t="shared" ref="AG3:AG17" si="3">437.73+4.35*AC3</f>
        <v>446.43</v>
      </c>
      <c r="AH3" s="39">
        <f>AD3^2</f>
        <v>196260.99810004342</v>
      </c>
      <c r="AI3" s="45">
        <f t="shared" ref="AI3:AI17" si="4">AG3^2</f>
        <v>199299.74490000002</v>
      </c>
    </row>
    <row r="4" spans="1:35" ht="15.75"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AC4" s="34">
        <v>3</v>
      </c>
      <c r="AD4" s="36">
        <f t="shared" si="0"/>
        <v>451.96354166666663</v>
      </c>
      <c r="AE4" s="27">
        <f t="shared" si="1"/>
        <v>1355.890625</v>
      </c>
      <c r="AF4" s="37">
        <f t="shared" si="2"/>
        <v>9</v>
      </c>
      <c r="AG4" s="44">
        <f t="shared" si="3"/>
        <v>450.78000000000003</v>
      </c>
      <c r="AH4" s="39">
        <f t="shared" ref="AH4:AH17" si="5">AD4^2</f>
        <v>204271.04299587669</v>
      </c>
      <c r="AI4" s="45">
        <f t="shared" si="4"/>
        <v>203202.60840000003</v>
      </c>
    </row>
    <row r="5" spans="1:35" ht="15.75"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AC5" s="34">
        <v>4</v>
      </c>
      <c r="AD5" s="36">
        <f t="shared" si="0"/>
        <v>462.09270833333335</v>
      </c>
      <c r="AE5" s="27">
        <f t="shared" si="1"/>
        <v>1848.3708333333334</v>
      </c>
      <c r="AF5" s="37">
        <f t="shared" si="2"/>
        <v>16</v>
      </c>
      <c r="AG5" s="44">
        <f t="shared" si="3"/>
        <v>455.13</v>
      </c>
      <c r="AH5" s="39">
        <f t="shared" si="5"/>
        <v>213529.6710948351</v>
      </c>
      <c r="AI5" s="45">
        <f t="shared" si="4"/>
        <v>207143.31690000001</v>
      </c>
    </row>
    <row r="6" spans="1:35" ht="15.75"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2"/>
      <c r="AC6" s="34">
        <v>5</v>
      </c>
      <c r="AD6" s="36">
        <f t="shared" si="0"/>
        <v>463.23020833333328</v>
      </c>
      <c r="AE6" s="27">
        <f t="shared" si="1"/>
        <v>2316.1510416666665</v>
      </c>
      <c r="AF6" s="37">
        <f t="shared" si="2"/>
        <v>25</v>
      </c>
      <c r="AG6" s="44">
        <f t="shared" si="3"/>
        <v>459.48</v>
      </c>
      <c r="AH6" s="39">
        <f t="shared" si="5"/>
        <v>214582.22591254336</v>
      </c>
      <c r="AI6" s="45">
        <f t="shared" si="4"/>
        <v>211121.87040000001</v>
      </c>
    </row>
    <row r="7" spans="1:35" ht="15.75"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2"/>
      <c r="AC7" s="34">
        <v>6</v>
      </c>
      <c r="AD7" s="36">
        <f t="shared" si="0"/>
        <v>467.5135416666667</v>
      </c>
      <c r="AE7" s="27">
        <f t="shared" si="1"/>
        <v>2805.0812500000002</v>
      </c>
      <c r="AF7" s="37">
        <f t="shared" si="2"/>
        <v>36</v>
      </c>
      <c r="AG7" s="44">
        <f t="shared" si="3"/>
        <v>463.83000000000004</v>
      </c>
      <c r="AH7" s="39">
        <f t="shared" si="5"/>
        <v>218568.91164171009</v>
      </c>
      <c r="AI7" s="45">
        <f t="shared" si="4"/>
        <v>215138.26890000002</v>
      </c>
    </row>
    <row r="8" spans="1:35" ht="15.75"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2"/>
      <c r="AC8" s="34">
        <v>7</v>
      </c>
      <c r="AD8" s="36">
        <f t="shared" si="0"/>
        <v>476.66354166666667</v>
      </c>
      <c r="AE8" s="27">
        <f t="shared" si="1"/>
        <v>3336.6447916666666</v>
      </c>
      <c r="AF8" s="37">
        <f t="shared" si="2"/>
        <v>49</v>
      </c>
      <c r="AG8" s="44">
        <f t="shared" si="3"/>
        <v>468.18</v>
      </c>
      <c r="AH8" s="39">
        <f t="shared" si="5"/>
        <v>227208.13195421008</v>
      </c>
      <c r="AI8" s="45">
        <f t="shared" si="4"/>
        <v>219192.51240000001</v>
      </c>
    </row>
    <row r="9" spans="1:35" ht="15.75">
      <c r="K9" s="12" t="s">
        <v>27</v>
      </c>
      <c r="L9" s="12" t="s">
        <v>28</v>
      </c>
      <c r="M9" s="12" t="s">
        <v>29</v>
      </c>
      <c r="N9" s="12" t="s">
        <v>30</v>
      </c>
      <c r="O9" s="10"/>
      <c r="P9" s="11"/>
      <c r="Q9" s="11"/>
      <c r="R9" s="11"/>
      <c r="S9" s="7"/>
      <c r="T9" s="7"/>
      <c r="U9" s="7"/>
      <c r="V9" s="2"/>
      <c r="AC9" s="34">
        <v>8</v>
      </c>
      <c r="AD9" s="36">
        <f t="shared" si="0"/>
        <v>480.59270833333335</v>
      </c>
      <c r="AE9" s="27">
        <f t="shared" si="1"/>
        <v>3844.7416666666668</v>
      </c>
      <c r="AF9" s="37">
        <f t="shared" si="2"/>
        <v>64</v>
      </c>
      <c r="AG9" s="44">
        <f t="shared" si="3"/>
        <v>472.53000000000003</v>
      </c>
      <c r="AH9" s="39">
        <f t="shared" si="5"/>
        <v>230969.35130316843</v>
      </c>
      <c r="AI9" s="45">
        <f t="shared" si="4"/>
        <v>223284.60090000002</v>
      </c>
    </row>
    <row r="10" spans="1:35" ht="15.75">
      <c r="A10" s="10"/>
      <c r="B10" s="10"/>
      <c r="C10" s="10"/>
      <c r="D10" s="10"/>
      <c r="E10" s="10"/>
      <c r="F10" s="10"/>
      <c r="G10" s="10"/>
      <c r="K10" s="10"/>
      <c r="L10" s="10"/>
      <c r="M10" s="11">
        <f>G14</f>
        <v>10.5625</v>
      </c>
      <c r="N10" s="11">
        <f>G15</f>
        <v>7.5624999999999432</v>
      </c>
      <c r="O10" s="10"/>
      <c r="P10" s="11"/>
      <c r="Q10" s="11"/>
      <c r="R10" s="11"/>
      <c r="S10" s="7"/>
      <c r="T10" s="7"/>
      <c r="U10" s="7"/>
      <c r="V10" s="2"/>
      <c r="AC10" s="34">
        <v>9</v>
      </c>
      <c r="AD10" s="36">
        <f t="shared" si="0"/>
        <v>466.53020833333335</v>
      </c>
      <c r="AE10" s="27">
        <f t="shared" si="1"/>
        <v>4198.7718750000004</v>
      </c>
      <c r="AF10" s="37">
        <f t="shared" si="2"/>
        <v>81</v>
      </c>
      <c r="AG10" s="44">
        <f t="shared" si="3"/>
        <v>476.88</v>
      </c>
      <c r="AH10" s="39">
        <f t="shared" si="5"/>
        <v>217650.43528754343</v>
      </c>
      <c r="AI10" s="45">
        <f t="shared" si="4"/>
        <v>227414.5344</v>
      </c>
    </row>
    <row r="11" spans="1:35" ht="31.5">
      <c r="A11" s="12" t="s">
        <v>0</v>
      </c>
      <c r="B11" s="12" t="s">
        <v>22</v>
      </c>
      <c r="C11" s="14" t="s">
        <v>23</v>
      </c>
      <c r="D11" s="10"/>
      <c r="E11" s="10"/>
      <c r="F11" s="14" t="s">
        <v>36</v>
      </c>
      <c r="G11" s="14" t="s">
        <v>33</v>
      </c>
      <c r="K11" s="11">
        <f>G16</f>
        <v>-18.387499999999989</v>
      </c>
      <c r="L11" s="11">
        <f>G17</f>
        <v>1.6125000000000114</v>
      </c>
      <c r="M11" s="11">
        <f>G18</f>
        <v>14.187500000000057</v>
      </c>
      <c r="N11" s="11">
        <f>G19</f>
        <v>9.8874999999999886</v>
      </c>
      <c r="O11" s="10"/>
      <c r="P11" s="12" t="s">
        <v>32</v>
      </c>
      <c r="Q11" s="14" t="s">
        <v>34</v>
      </c>
      <c r="S11" s="5"/>
      <c r="T11" s="5"/>
      <c r="U11" s="5"/>
      <c r="V11" s="2"/>
      <c r="AC11" s="34">
        <v>10</v>
      </c>
      <c r="AD11" s="36">
        <f t="shared" si="0"/>
        <v>479.41354166666667</v>
      </c>
      <c r="AE11" s="27">
        <f t="shared" si="1"/>
        <v>4794.135416666667</v>
      </c>
      <c r="AF11" s="37">
        <f t="shared" si="2"/>
        <v>100</v>
      </c>
      <c r="AG11" s="44">
        <f t="shared" si="3"/>
        <v>481.23</v>
      </c>
      <c r="AH11" s="39">
        <f t="shared" si="5"/>
        <v>229837.34393337675</v>
      </c>
      <c r="AI11" s="45">
        <f t="shared" si="4"/>
        <v>231582.31290000002</v>
      </c>
    </row>
    <row r="12" spans="1:35" ht="15.75">
      <c r="A12" s="12">
        <v>2000</v>
      </c>
      <c r="B12" s="12" t="s">
        <v>27</v>
      </c>
      <c r="C12" s="12">
        <v>416</v>
      </c>
      <c r="D12" s="10"/>
      <c r="E12" s="10"/>
      <c r="F12" s="12"/>
      <c r="G12" s="12"/>
      <c r="K12" s="11">
        <f>G20</f>
        <v>-26.975000000000023</v>
      </c>
      <c r="L12" s="11">
        <f>G21</f>
        <v>6.6374999999999886</v>
      </c>
      <c r="M12" s="11">
        <f>G22</f>
        <v>9.6125000000000114</v>
      </c>
      <c r="N12" s="11">
        <f>G23</f>
        <v>-2.0749999999999886</v>
      </c>
      <c r="O12" s="10"/>
      <c r="P12" s="11">
        <f>K18</f>
        <v>-17.330208333333331</v>
      </c>
      <c r="Q12" s="11">
        <f>C12-P12</f>
        <v>433.3302083333333</v>
      </c>
      <c r="S12" s="3"/>
      <c r="T12" s="3"/>
      <c r="U12" s="3"/>
      <c r="V12" s="2"/>
      <c r="AC12" s="34">
        <v>11</v>
      </c>
      <c r="AD12" s="36">
        <f t="shared" si="0"/>
        <v>479.66354166666667</v>
      </c>
      <c r="AE12" s="27">
        <f t="shared" si="1"/>
        <v>5276.2989583333338</v>
      </c>
      <c r="AF12" s="37">
        <f t="shared" si="2"/>
        <v>121</v>
      </c>
      <c r="AG12" s="44">
        <f t="shared" si="3"/>
        <v>485.58000000000004</v>
      </c>
      <c r="AH12" s="39">
        <f t="shared" si="5"/>
        <v>230077.11320421007</v>
      </c>
      <c r="AI12" s="45">
        <f t="shared" si="4"/>
        <v>235787.93640000004</v>
      </c>
    </row>
    <row r="13" spans="1:35" ht="15.75">
      <c r="A13" s="12"/>
      <c r="B13" s="12" t="s">
        <v>28</v>
      </c>
      <c r="C13" s="12">
        <v>446.8</v>
      </c>
      <c r="D13" s="10"/>
      <c r="E13" s="12">
        <f>(C12+C13+C14+C15)/4</f>
        <v>447.59999999999997</v>
      </c>
      <c r="F13" s="11"/>
      <c r="G13" s="12"/>
      <c r="K13" s="11">
        <f>G23</f>
        <v>-2.0749999999999886</v>
      </c>
      <c r="L13" s="11">
        <f>G25</f>
        <v>7.6624999999999659</v>
      </c>
      <c r="M13" s="10"/>
      <c r="N13" s="10"/>
      <c r="O13" s="10"/>
      <c r="P13" s="11">
        <f>$L$18</f>
        <v>3.7864583333333242</v>
      </c>
      <c r="Q13" s="11">
        <f>C13-P13</f>
        <v>443.0135416666667</v>
      </c>
      <c r="S13" s="3"/>
      <c r="T13" s="3"/>
      <c r="U13" s="3"/>
      <c r="V13" s="2"/>
      <c r="AC13" s="34">
        <v>12</v>
      </c>
      <c r="AD13" s="36">
        <f t="shared" si="0"/>
        <v>480.69270833333337</v>
      </c>
      <c r="AE13" s="27">
        <f t="shared" si="1"/>
        <v>5768.3125</v>
      </c>
      <c r="AF13" s="37">
        <f t="shared" si="2"/>
        <v>144</v>
      </c>
      <c r="AG13" s="44">
        <f t="shared" si="3"/>
        <v>489.93</v>
      </c>
      <c r="AH13" s="39">
        <f t="shared" si="5"/>
        <v>231065.47984483509</v>
      </c>
      <c r="AI13" s="45">
        <f t="shared" si="4"/>
        <v>240031.40489999999</v>
      </c>
    </row>
    <row r="14" spans="1:35" ht="15.75">
      <c r="A14" s="12"/>
      <c r="B14" s="12" t="s">
        <v>29</v>
      </c>
      <c r="C14" s="12">
        <v>461.9</v>
      </c>
      <c r="D14" s="10"/>
      <c r="E14" s="11">
        <f>(C13+C14+C15+C16)/4</f>
        <v>455.07500000000005</v>
      </c>
      <c r="F14" s="11">
        <f t="shared" ref="F14:F25" si="6">(C12+2*C13+2*C14+2*C15+C16)/8</f>
        <v>451.33749999999998</v>
      </c>
      <c r="G14" s="11">
        <f>C14-F14</f>
        <v>10.5625</v>
      </c>
      <c r="K14" s="35">
        <f>AVERAGE(K11:K13)</f>
        <v>-15.8125</v>
      </c>
      <c r="L14" s="35">
        <f>AVERAGE(L11:L13)</f>
        <v>5.3041666666666556</v>
      </c>
      <c r="M14" s="35">
        <f>AVERAGE(M10:M12)</f>
        <v>11.454166666666689</v>
      </c>
      <c r="N14" s="35">
        <f>AVERAGE(N10:N12)</f>
        <v>5.1249999999999813</v>
      </c>
      <c r="O14" s="35">
        <f>SUM(K14:N14)</f>
        <v>6.0708333333333266</v>
      </c>
      <c r="P14" s="11">
        <f>$M$18</f>
        <v>9.9364583333333574</v>
      </c>
      <c r="Q14" s="11">
        <f t="shared" ref="Q14:Q27" si="7">C14-P14</f>
        <v>451.96354166666663</v>
      </c>
      <c r="S14" s="7"/>
      <c r="T14" s="7"/>
      <c r="U14" s="7"/>
      <c r="V14" s="2"/>
      <c r="AC14" s="34">
        <v>13</v>
      </c>
      <c r="AD14" s="36">
        <f t="shared" si="0"/>
        <v>493.8302083333333</v>
      </c>
      <c r="AE14" s="27">
        <f t="shared" si="1"/>
        <v>6419.7927083333325</v>
      </c>
      <c r="AF14" s="37">
        <f t="shared" si="2"/>
        <v>169</v>
      </c>
      <c r="AG14" s="44">
        <f t="shared" si="3"/>
        <v>494.28000000000003</v>
      </c>
      <c r="AH14" s="39">
        <f t="shared" si="5"/>
        <v>243868.27466254338</v>
      </c>
      <c r="AI14" s="45">
        <f t="shared" si="4"/>
        <v>244312.71840000004</v>
      </c>
    </row>
    <row r="15" spans="1:35" ht="15.75">
      <c r="A15" s="12"/>
      <c r="B15" s="12" t="s">
        <v>30</v>
      </c>
      <c r="C15" s="12">
        <v>465.7</v>
      </c>
      <c r="D15" s="10"/>
      <c r="E15" s="10"/>
      <c r="F15" s="11">
        <f t="shared" si="6"/>
        <v>458.13750000000005</v>
      </c>
      <c r="G15" s="11">
        <f t="shared" ref="G15:G25" si="8">C15-F15</f>
        <v>7.5624999999999432</v>
      </c>
      <c r="P15" s="11">
        <f>$N$18</f>
        <v>3.6072916666666499</v>
      </c>
      <c r="Q15" s="11">
        <f t="shared" si="7"/>
        <v>462.09270833333335</v>
      </c>
      <c r="S15" s="7"/>
      <c r="T15" s="7"/>
      <c r="U15" s="7"/>
      <c r="V15" s="2"/>
      <c r="AC15" s="34">
        <v>14</v>
      </c>
      <c r="AD15" s="36">
        <f t="shared" si="0"/>
        <v>503.21354166666669</v>
      </c>
      <c r="AE15" s="27">
        <f t="shared" si="1"/>
        <v>7044.9895833333339</v>
      </c>
      <c r="AF15" s="37">
        <f t="shared" si="2"/>
        <v>196</v>
      </c>
      <c r="AG15" s="44">
        <f t="shared" si="3"/>
        <v>498.63</v>
      </c>
      <c r="AH15" s="39">
        <f t="shared" si="5"/>
        <v>253223.86851671009</v>
      </c>
      <c r="AI15" s="45">
        <f t="shared" si="4"/>
        <v>248631.8769</v>
      </c>
    </row>
    <row r="16" spans="1:35" ht="15.75">
      <c r="A16" s="12">
        <v>2001</v>
      </c>
      <c r="B16" s="12" t="s">
        <v>27</v>
      </c>
      <c r="C16" s="12">
        <v>445.9</v>
      </c>
      <c r="D16" s="10"/>
      <c r="E16" s="10"/>
      <c r="F16" s="11">
        <f t="shared" si="6"/>
        <v>464.28749999999997</v>
      </c>
      <c r="G16" s="11">
        <f t="shared" si="8"/>
        <v>-18.387499999999989</v>
      </c>
      <c r="I16" s="3" t="s">
        <v>35</v>
      </c>
      <c r="J16" s="4">
        <f>AVERAGE(K14:N14)</f>
        <v>1.5177083333333317</v>
      </c>
      <c r="K16" s="10"/>
      <c r="L16" s="10"/>
      <c r="M16" s="10"/>
      <c r="N16" s="10"/>
      <c r="O16" s="13"/>
      <c r="P16" s="11">
        <f>$K$18</f>
        <v>-17.330208333333331</v>
      </c>
      <c r="Q16" s="11">
        <f t="shared" si="7"/>
        <v>463.23020833333328</v>
      </c>
      <c r="S16" s="7"/>
      <c r="T16" s="7"/>
      <c r="U16" s="7"/>
      <c r="V16" s="2"/>
      <c r="X16" s="8"/>
      <c r="Y16" s="8"/>
      <c r="Z16" s="8"/>
      <c r="AA16" s="8"/>
      <c r="AC16" s="34">
        <v>15</v>
      </c>
      <c r="AD16" s="36">
        <f t="shared" si="0"/>
        <v>506.36354166666661</v>
      </c>
      <c r="AE16" s="27">
        <f t="shared" si="1"/>
        <v>7595.4531249999991</v>
      </c>
      <c r="AF16" s="37">
        <f t="shared" si="2"/>
        <v>225</v>
      </c>
      <c r="AG16" s="44">
        <f t="shared" si="3"/>
        <v>502.98</v>
      </c>
      <c r="AH16" s="39">
        <f t="shared" si="5"/>
        <v>256404.03632921001</v>
      </c>
      <c r="AI16" s="45">
        <f t="shared" si="4"/>
        <v>252988.88040000002</v>
      </c>
    </row>
    <row r="17" spans="1:35" ht="15.75">
      <c r="A17" s="12"/>
      <c r="B17" s="12" t="s">
        <v>28</v>
      </c>
      <c r="C17" s="12">
        <v>471.3</v>
      </c>
      <c r="D17" s="10"/>
      <c r="E17" s="10"/>
      <c r="F17" s="11">
        <f t="shared" si="6"/>
        <v>469.6875</v>
      </c>
      <c r="G17" s="11">
        <f t="shared" si="8"/>
        <v>1.6125000000000114</v>
      </c>
      <c r="K17" s="10"/>
      <c r="L17" s="10"/>
      <c r="M17" s="10"/>
      <c r="N17" s="10"/>
      <c r="O17" s="10"/>
      <c r="P17" s="11">
        <f>$L$18</f>
        <v>3.7864583333333242</v>
      </c>
      <c r="Q17" s="11">
        <f t="shared" si="7"/>
        <v>467.5135416666667</v>
      </c>
      <c r="S17" s="7"/>
      <c r="T17" s="7"/>
      <c r="U17" s="7"/>
      <c r="V17" s="2"/>
      <c r="AC17" s="34">
        <v>16</v>
      </c>
      <c r="AD17" s="36">
        <f t="shared" si="0"/>
        <v>507.19270833333337</v>
      </c>
      <c r="AE17" s="27">
        <f t="shared" si="1"/>
        <v>8115.0833333333339</v>
      </c>
      <c r="AF17" s="37">
        <f t="shared" si="2"/>
        <v>256</v>
      </c>
      <c r="AG17" s="44">
        <f t="shared" si="3"/>
        <v>507.33000000000004</v>
      </c>
      <c r="AH17" s="39">
        <f t="shared" si="5"/>
        <v>257244.44338650178</v>
      </c>
      <c r="AI17" s="45">
        <f t="shared" si="4"/>
        <v>257383.72890000005</v>
      </c>
    </row>
    <row r="18" spans="1:35" ht="15.75">
      <c r="A18" s="12"/>
      <c r="B18" s="12" t="s">
        <v>29</v>
      </c>
      <c r="C18" s="12">
        <v>486.6</v>
      </c>
      <c r="D18" s="10"/>
      <c r="E18" s="10"/>
      <c r="F18" s="11">
        <f t="shared" si="6"/>
        <v>472.41249999999997</v>
      </c>
      <c r="G18" s="11">
        <f t="shared" si="8"/>
        <v>14.187500000000057</v>
      </c>
      <c r="K18" s="35">
        <f>K14-$J16</f>
        <v>-17.330208333333331</v>
      </c>
      <c r="L18" s="35">
        <f>L14-$J16</f>
        <v>3.7864583333333242</v>
      </c>
      <c r="M18" s="35">
        <f>M14-$J16</f>
        <v>9.9364583333333574</v>
      </c>
      <c r="N18" s="35">
        <f>N14-$J16</f>
        <v>3.6072916666666499</v>
      </c>
      <c r="O18" s="16">
        <f>SUM(K18:N18)</f>
        <v>0</v>
      </c>
      <c r="P18" s="11">
        <f>$M$18</f>
        <v>9.9364583333333574</v>
      </c>
      <c r="Q18" s="11">
        <f t="shared" si="7"/>
        <v>476.66354166666667</v>
      </c>
      <c r="S18" s="7"/>
      <c r="T18" s="7"/>
      <c r="U18" s="7"/>
      <c r="AC18" s="38"/>
      <c r="AD18" s="27"/>
      <c r="AE18" s="27"/>
      <c r="AF18" s="37"/>
      <c r="AG18" s="38"/>
      <c r="AH18" s="27"/>
      <c r="AI18" s="37"/>
    </row>
    <row r="19" spans="1:35" ht="15.75">
      <c r="A19" s="12"/>
      <c r="B19" s="12" t="s">
        <v>30</v>
      </c>
      <c r="C19" s="12">
        <v>484.2</v>
      </c>
      <c r="D19" s="10"/>
      <c r="E19" s="10"/>
      <c r="F19" s="11">
        <f t="shared" si="6"/>
        <v>474.3125</v>
      </c>
      <c r="G19" s="11">
        <f t="shared" si="8"/>
        <v>9.8874999999999886</v>
      </c>
      <c r="P19" s="11">
        <f>$N$18</f>
        <v>3.6072916666666499</v>
      </c>
      <c r="Q19" s="11">
        <f t="shared" si="7"/>
        <v>480.59270833333335</v>
      </c>
      <c r="S19" s="7"/>
      <c r="T19" s="7"/>
      <c r="U19" s="7"/>
      <c r="AC19" s="38" t="s">
        <v>38</v>
      </c>
      <c r="AD19" s="36">
        <f>AVERAGE(AC2:AC17)</f>
        <v>8.5</v>
      </c>
      <c r="AE19" s="27"/>
      <c r="AF19" s="37"/>
      <c r="AG19" s="38" t="s">
        <v>52</v>
      </c>
      <c r="AH19" s="39">
        <f>AVERAGE(AH2:AH17)-AD20^2</f>
        <v>437.50106228297227</v>
      </c>
      <c r="AI19" s="37"/>
    </row>
    <row r="20" spans="1:35" ht="15.75">
      <c r="A20" s="12">
        <v>2002</v>
      </c>
      <c r="B20" s="12" t="s">
        <v>27</v>
      </c>
      <c r="C20" s="12">
        <v>449.2</v>
      </c>
      <c r="D20" s="10"/>
      <c r="E20" s="10"/>
      <c r="F20" s="11">
        <f t="shared" si="6"/>
        <v>476.17500000000001</v>
      </c>
      <c r="G20" s="11">
        <f t="shared" si="8"/>
        <v>-26.975000000000023</v>
      </c>
      <c r="K20" s="13"/>
      <c r="L20" s="13"/>
      <c r="M20" s="13"/>
      <c r="N20" s="13"/>
      <c r="O20" s="13"/>
      <c r="P20" s="11">
        <f>$K$18</f>
        <v>-17.330208333333331</v>
      </c>
      <c r="Q20" s="11">
        <f t="shared" si="7"/>
        <v>466.53020833333335</v>
      </c>
      <c r="S20" s="7"/>
      <c r="T20" s="7"/>
      <c r="U20" s="7"/>
      <c r="V20" s="9"/>
      <c r="AC20" s="38" t="s">
        <v>39</v>
      </c>
      <c r="AD20" s="36">
        <f>AVERAGE(AD2:AD17)</f>
        <v>474.70625000000001</v>
      </c>
      <c r="AE20" s="27"/>
      <c r="AF20" s="37"/>
      <c r="AG20" s="38"/>
      <c r="AH20" s="27"/>
      <c r="AI20" s="37"/>
    </row>
    <row r="21" spans="1:35" ht="15.75">
      <c r="A21" s="12"/>
      <c r="B21" s="12" t="s">
        <v>28</v>
      </c>
      <c r="C21" s="12">
        <v>483.2</v>
      </c>
      <c r="D21" s="10"/>
      <c r="E21" s="10"/>
      <c r="F21" s="11">
        <f t="shared" si="6"/>
        <v>476.5625</v>
      </c>
      <c r="G21" s="11">
        <f t="shared" si="8"/>
        <v>6.6374999999999886</v>
      </c>
      <c r="K21" s="10"/>
      <c r="L21" s="10"/>
      <c r="M21" s="10"/>
      <c r="N21" s="10"/>
      <c r="O21" s="10"/>
      <c r="P21" s="11">
        <f>$L$18</f>
        <v>3.7864583333333242</v>
      </c>
      <c r="Q21" s="11">
        <f t="shared" si="7"/>
        <v>479.41354166666667</v>
      </c>
      <c r="S21" s="7"/>
      <c r="T21" s="7"/>
      <c r="U21" s="7"/>
      <c r="AC21" s="38" t="s">
        <v>41</v>
      </c>
      <c r="AD21" s="27">
        <f>AVERAGE(AE2:AE17)</f>
        <v>4127.4421874999998</v>
      </c>
      <c r="AE21" s="27"/>
      <c r="AF21" s="37"/>
      <c r="AG21" s="38" t="s">
        <v>53</v>
      </c>
      <c r="AH21" s="39">
        <f>AVERAGE(AI2:AI17)-(AVERAGE(AG2:AG17))^2</f>
        <v>402.10312500008149</v>
      </c>
      <c r="AI21" s="37"/>
    </row>
    <row r="22" spans="1:35" ht="15.75">
      <c r="A22" s="12"/>
      <c r="B22" s="12" t="s">
        <v>29</v>
      </c>
      <c r="C22" s="12">
        <v>489.6</v>
      </c>
      <c r="D22" s="10"/>
      <c r="E22" s="10"/>
      <c r="F22" s="11">
        <f t="shared" si="6"/>
        <v>479.98750000000001</v>
      </c>
      <c r="G22" s="11">
        <f t="shared" si="8"/>
        <v>9.6125000000000114</v>
      </c>
      <c r="P22" s="11">
        <f>$M$18</f>
        <v>9.9364583333333574</v>
      </c>
      <c r="Q22" s="11">
        <f t="shared" si="7"/>
        <v>479.66354166666667</v>
      </c>
      <c r="S22" s="7"/>
      <c r="T22" s="7"/>
      <c r="U22" s="7"/>
      <c r="AC22" s="38"/>
      <c r="AD22" s="27"/>
      <c r="AE22" s="27"/>
      <c r="AF22" s="37"/>
      <c r="AG22" s="38"/>
      <c r="AH22" s="27"/>
      <c r="AI22" s="37"/>
    </row>
    <row r="23" spans="1:35" ht="15.75">
      <c r="A23" s="12"/>
      <c r="B23" s="12" t="s">
        <v>30</v>
      </c>
      <c r="C23" s="12">
        <v>484.3</v>
      </c>
      <c r="D23" s="10"/>
      <c r="E23" s="10"/>
      <c r="F23" s="11">
        <f t="shared" si="6"/>
        <v>486.375</v>
      </c>
      <c r="G23" s="11">
        <f t="shared" si="8"/>
        <v>-2.0749999999999886</v>
      </c>
      <c r="K23" s="10"/>
      <c r="L23" s="10"/>
      <c r="M23" s="10"/>
      <c r="N23" s="10"/>
      <c r="O23" s="10"/>
      <c r="P23" s="11">
        <f>$N$18</f>
        <v>3.6072916666666499</v>
      </c>
      <c r="Q23" s="11">
        <f t="shared" si="7"/>
        <v>480.69270833333337</v>
      </c>
      <c r="S23" s="7"/>
      <c r="T23" s="7"/>
      <c r="U23" s="7"/>
      <c r="AC23" s="38" t="s">
        <v>42</v>
      </c>
      <c r="AD23" s="27">
        <f>AD21-(AD20*AD19)</f>
        <v>92.439062499999636</v>
      </c>
      <c r="AE23" s="27"/>
      <c r="AF23" s="37"/>
      <c r="AG23" s="38" t="s">
        <v>55</v>
      </c>
      <c r="AH23" s="46">
        <f>AH21/AH19</f>
        <v>0.91909062552173715</v>
      </c>
      <c r="AI23" s="37"/>
    </row>
    <row r="24" spans="1:35" ht="15.75">
      <c r="A24" s="12">
        <v>2003</v>
      </c>
      <c r="B24" s="12" t="s">
        <v>27</v>
      </c>
      <c r="C24" s="12">
        <v>476.5</v>
      </c>
      <c r="D24" s="10"/>
      <c r="E24" s="10"/>
      <c r="F24" s="11">
        <f t="shared" si="6"/>
        <v>492.6875</v>
      </c>
      <c r="G24" s="11">
        <f t="shared" si="8"/>
        <v>-16.1875</v>
      </c>
      <c r="K24" s="10"/>
      <c r="L24" s="10"/>
      <c r="M24" s="10"/>
      <c r="N24" s="10"/>
      <c r="O24" s="10"/>
      <c r="P24" s="11">
        <f>$K$18</f>
        <v>-17.330208333333331</v>
      </c>
      <c r="Q24" s="11">
        <f t="shared" si="7"/>
        <v>493.8302083333333</v>
      </c>
      <c r="S24" s="7"/>
      <c r="T24" s="7"/>
      <c r="U24" s="7"/>
      <c r="AC24" s="38" t="s">
        <v>44</v>
      </c>
      <c r="AD24" s="39">
        <f>AVERAGE(AF2:AF17)-AD19^2</f>
        <v>21.25</v>
      </c>
      <c r="AE24" s="27"/>
      <c r="AF24" s="37"/>
      <c r="AG24" s="38"/>
      <c r="AH24" s="27"/>
      <c r="AI24" s="37"/>
    </row>
    <row r="25" spans="1:35" ht="15.75">
      <c r="A25" s="12"/>
      <c r="B25" s="12" t="s">
        <v>28</v>
      </c>
      <c r="C25" s="12">
        <v>507</v>
      </c>
      <c r="D25" s="10"/>
      <c r="E25" s="10"/>
      <c r="F25" s="11">
        <f t="shared" si="6"/>
        <v>499.33750000000003</v>
      </c>
      <c r="G25" s="11">
        <f t="shared" si="8"/>
        <v>7.6624999999999659</v>
      </c>
      <c r="K25" s="10"/>
      <c r="L25" s="10"/>
      <c r="M25" s="10"/>
      <c r="N25" s="10"/>
      <c r="O25" s="10"/>
      <c r="P25" s="11">
        <f>$L$18</f>
        <v>3.7864583333333242</v>
      </c>
      <c r="Q25" s="11">
        <f t="shared" si="7"/>
        <v>503.21354166666669</v>
      </c>
      <c r="S25" s="7"/>
      <c r="T25" s="7"/>
      <c r="U25" s="7"/>
      <c r="AC25" s="38"/>
      <c r="AD25" s="27"/>
      <c r="AE25" s="27"/>
      <c r="AF25" s="37"/>
      <c r="AG25" s="38"/>
      <c r="AH25" s="27"/>
      <c r="AI25" s="37"/>
    </row>
    <row r="26" spans="1:35" ht="15.75">
      <c r="A26" s="12"/>
      <c r="B26" s="12" t="s">
        <v>29</v>
      </c>
      <c r="C26" s="12">
        <v>516.29999999999995</v>
      </c>
      <c r="D26" s="10"/>
      <c r="E26" s="12"/>
      <c r="F26" s="12"/>
      <c r="G26" s="13"/>
      <c r="K26" s="10"/>
      <c r="L26" s="10"/>
      <c r="M26" s="10"/>
      <c r="N26" s="10"/>
      <c r="O26" s="10"/>
      <c r="P26" s="11">
        <f>$M$18</f>
        <v>9.9364583333333574</v>
      </c>
      <c r="Q26" s="11">
        <f t="shared" si="7"/>
        <v>506.36354166666661</v>
      </c>
      <c r="R26" s="10"/>
      <c r="AC26" s="38" t="s">
        <v>45</v>
      </c>
      <c r="AD26" s="40">
        <f>AD23/AD24</f>
        <v>4.3500735294117474</v>
      </c>
      <c r="AE26" s="27"/>
      <c r="AF26" s="37"/>
      <c r="AG26" s="38"/>
      <c r="AH26" s="27"/>
      <c r="AI26" s="37"/>
    </row>
    <row r="27" spans="1:35" ht="15.75">
      <c r="A27" s="12"/>
      <c r="B27" s="12" t="s">
        <v>30</v>
      </c>
      <c r="C27" s="12">
        <v>510.8</v>
      </c>
      <c r="D27" s="10"/>
      <c r="E27" s="12"/>
      <c r="F27" s="12"/>
      <c r="G27" s="10"/>
      <c r="K27" s="10"/>
      <c r="L27" s="10"/>
      <c r="M27" s="10"/>
      <c r="N27" s="10"/>
      <c r="O27" s="10"/>
      <c r="P27" s="11">
        <f>$N$18</f>
        <v>3.6072916666666499</v>
      </c>
      <c r="Q27" s="11">
        <f t="shared" si="7"/>
        <v>507.19270833333337</v>
      </c>
      <c r="R27" s="10"/>
      <c r="AC27" s="38" t="s">
        <v>46</v>
      </c>
      <c r="AD27" s="40">
        <f>AD20-AD26*AD19</f>
        <v>437.73062500000015</v>
      </c>
      <c r="AE27" s="27"/>
      <c r="AF27" s="37"/>
      <c r="AG27" s="38"/>
      <c r="AH27" s="27"/>
      <c r="AI27" s="37"/>
    </row>
    <row r="28" spans="1:35" ht="15.75">
      <c r="A28" s="10"/>
      <c r="B28" s="10"/>
      <c r="C28" s="10"/>
      <c r="D28" s="10"/>
      <c r="E28" s="10"/>
      <c r="F28" s="10"/>
      <c r="G28" s="10"/>
      <c r="AC28" s="38"/>
      <c r="AD28" s="27"/>
      <c r="AE28" s="27"/>
      <c r="AF28" s="37"/>
      <c r="AG28" s="38"/>
      <c r="AH28" s="27"/>
      <c r="AI28" s="37"/>
    </row>
    <row r="29" spans="1:35">
      <c r="AC29" s="38" t="s">
        <v>47</v>
      </c>
      <c r="AD29" s="27" t="s">
        <v>48</v>
      </c>
      <c r="AE29" s="27"/>
      <c r="AF29" s="37"/>
      <c r="AG29" s="38"/>
      <c r="AH29" s="27"/>
      <c r="AI29" s="37"/>
    </row>
    <row r="30" spans="1:35">
      <c r="AC30" s="38"/>
      <c r="AD30" s="27"/>
      <c r="AE30" s="27"/>
      <c r="AF30" s="37"/>
      <c r="AG30" s="38"/>
      <c r="AH30" s="27"/>
      <c r="AI30" s="37"/>
    </row>
    <row r="31" spans="1:35">
      <c r="AC31" s="38" t="s">
        <v>49</v>
      </c>
      <c r="AD31" s="39">
        <f>AD27+AD26*17</f>
        <v>511.68187499999988</v>
      </c>
      <c r="AE31" s="27"/>
      <c r="AF31" s="37"/>
      <c r="AG31" s="38"/>
      <c r="AH31" s="27"/>
      <c r="AI31" s="37"/>
    </row>
    <row r="32" spans="1:35" ht="15.75" thickBot="1">
      <c r="AC32" s="41"/>
      <c r="AD32" s="42"/>
      <c r="AE32" s="42"/>
      <c r="AF32" s="43"/>
      <c r="AG32" s="41"/>
      <c r="AH32" s="42"/>
      <c r="AI32" s="43"/>
    </row>
    <row r="51" spans="1:7" ht="15.75">
      <c r="A51" s="10"/>
      <c r="B51" s="10"/>
      <c r="C51" s="10"/>
      <c r="D51" s="10"/>
      <c r="E51" s="10"/>
      <c r="F51" s="10"/>
      <c r="G51" s="10"/>
    </row>
    <row r="52" spans="1:7" ht="31.5">
      <c r="A52" s="12" t="s">
        <v>0</v>
      </c>
      <c r="B52" s="12" t="s">
        <v>22</v>
      </c>
      <c r="C52" s="14" t="s">
        <v>23</v>
      </c>
      <c r="D52" s="10"/>
      <c r="E52" s="10"/>
      <c r="F52" s="14" t="s">
        <v>24</v>
      </c>
      <c r="G52" s="14" t="s">
        <v>25</v>
      </c>
    </row>
    <row r="53" spans="1:7" ht="15.75">
      <c r="A53" s="12">
        <v>1984</v>
      </c>
      <c r="B53" s="12" t="s">
        <v>27</v>
      </c>
      <c r="C53" s="12">
        <v>2881</v>
      </c>
      <c r="D53" s="10"/>
      <c r="E53" s="10"/>
      <c r="F53" s="12"/>
      <c r="G53" s="12"/>
    </row>
    <row r="54" spans="1:7" ht="15.75">
      <c r="A54" s="12"/>
      <c r="B54" s="12" t="s">
        <v>28</v>
      </c>
      <c r="C54" s="12">
        <v>3249</v>
      </c>
      <c r="D54" s="10"/>
      <c r="E54" s="12">
        <v>3203.75</v>
      </c>
      <c r="F54" s="11"/>
      <c r="G54" s="12"/>
    </row>
    <row r="55" spans="1:7" ht="15.75">
      <c r="A55" s="12"/>
      <c r="B55" s="12" t="s">
        <v>29</v>
      </c>
      <c r="C55" s="12">
        <v>3180</v>
      </c>
      <c r="D55" s="10"/>
      <c r="E55" s="12">
        <v>3238.5</v>
      </c>
      <c r="F55" s="11">
        <f t="shared" ref="F55:F66" si="9">(C53+2*C54+2*C55+2*C56+C57)/8</f>
        <v>3221.125</v>
      </c>
      <c r="G55" s="15">
        <f t="shared" ref="G55:G66" si="10">C55/F55</f>
        <v>0.9872327214870581</v>
      </c>
    </row>
    <row r="56" spans="1:7" ht="15.75">
      <c r="A56" s="12"/>
      <c r="B56" s="12" t="s">
        <v>30</v>
      </c>
      <c r="C56" s="12">
        <v>3505</v>
      </c>
      <c r="D56" s="10"/>
      <c r="E56" s="10"/>
      <c r="F56" s="11">
        <f t="shared" si="9"/>
        <v>3263.5</v>
      </c>
      <c r="G56" s="15">
        <f t="shared" si="10"/>
        <v>1.0740003064194883</v>
      </c>
    </row>
    <row r="57" spans="1:7" ht="15.75">
      <c r="A57" s="12">
        <v>1985</v>
      </c>
      <c r="B57" s="12" t="s">
        <v>27</v>
      </c>
      <c r="C57" s="12">
        <v>3020</v>
      </c>
      <c r="D57" s="10"/>
      <c r="E57" s="10"/>
      <c r="F57" s="11">
        <f t="shared" si="9"/>
        <v>3325</v>
      </c>
      <c r="G57" s="15">
        <f t="shared" si="10"/>
        <v>0.90827067669172934</v>
      </c>
    </row>
    <row r="58" spans="1:7" ht="15.75">
      <c r="A58" s="12"/>
      <c r="B58" s="12" t="s">
        <v>28</v>
      </c>
      <c r="C58" s="12">
        <v>3449</v>
      </c>
      <c r="D58" s="10"/>
      <c r="E58" s="10"/>
      <c r="F58" s="11">
        <f t="shared" si="9"/>
        <v>3387.75</v>
      </c>
      <c r="G58" s="15">
        <f t="shared" si="10"/>
        <v>1.018079846505793</v>
      </c>
    </row>
    <row r="59" spans="1:7" ht="15.75">
      <c r="A59" s="12"/>
      <c r="B59" s="12" t="s">
        <v>29</v>
      </c>
      <c r="C59" s="12">
        <v>3472</v>
      </c>
      <c r="D59" s="10"/>
      <c r="E59" s="10"/>
      <c r="F59" s="11">
        <f t="shared" si="9"/>
        <v>3434.5</v>
      </c>
      <c r="G59" s="15">
        <f t="shared" si="10"/>
        <v>1.0109186198864464</v>
      </c>
    </row>
    <row r="60" spans="1:7" ht="15.75">
      <c r="A60" s="12"/>
      <c r="B60" s="12" t="s">
        <v>30</v>
      </c>
      <c r="C60" s="12">
        <v>3715</v>
      </c>
      <c r="D60" s="10"/>
      <c r="E60" s="10"/>
      <c r="F60" s="11">
        <f t="shared" si="9"/>
        <v>3470.875</v>
      </c>
      <c r="G60" s="15">
        <f t="shared" si="10"/>
        <v>1.070335290092556</v>
      </c>
    </row>
    <row r="61" spans="1:7" ht="15.75">
      <c r="A61" s="12">
        <v>1986</v>
      </c>
      <c r="B61" s="12" t="s">
        <v>27</v>
      </c>
      <c r="C61" s="12">
        <v>3184</v>
      </c>
      <c r="D61" s="10"/>
      <c r="E61" s="10"/>
      <c r="F61" s="11">
        <f t="shared" si="9"/>
        <v>3509.875</v>
      </c>
      <c r="G61" s="15">
        <f t="shared" si="10"/>
        <v>0.90715481320559854</v>
      </c>
    </row>
    <row r="62" spans="1:7" ht="15.75">
      <c r="A62" s="12"/>
      <c r="B62" s="12" t="s">
        <v>28</v>
      </c>
      <c r="C62" s="12">
        <v>3576</v>
      </c>
      <c r="D62" s="10"/>
      <c r="E62" s="10"/>
      <c r="F62" s="11">
        <f t="shared" si="9"/>
        <v>3561.25</v>
      </c>
      <c r="G62" s="15">
        <f t="shared" si="10"/>
        <v>1.0041418041418042</v>
      </c>
    </row>
    <row r="63" spans="1:7" ht="15.75">
      <c r="A63" s="12"/>
      <c r="B63" s="12" t="s">
        <v>29</v>
      </c>
      <c r="C63" s="12">
        <v>3657</v>
      </c>
      <c r="D63" s="10"/>
      <c r="E63" s="10"/>
      <c r="F63" s="11">
        <f t="shared" si="9"/>
        <v>3606.375</v>
      </c>
      <c r="G63" s="15">
        <f t="shared" si="10"/>
        <v>1.0140376416761985</v>
      </c>
    </row>
    <row r="64" spans="1:7" ht="15.75">
      <c r="A64" s="12"/>
      <c r="B64" s="12" t="s">
        <v>30</v>
      </c>
      <c r="C64" s="12">
        <v>3941</v>
      </c>
      <c r="D64" s="10"/>
      <c r="E64" s="10"/>
      <c r="F64" s="11">
        <f t="shared" si="9"/>
        <v>3657.5</v>
      </c>
      <c r="G64" s="15">
        <f t="shared" si="10"/>
        <v>1.077511961722488</v>
      </c>
    </row>
    <row r="65" spans="1:7" ht="15.75">
      <c r="A65" s="12">
        <v>1987</v>
      </c>
      <c r="B65" s="12" t="s">
        <v>27</v>
      </c>
      <c r="C65" s="12">
        <v>3319</v>
      </c>
      <c r="D65" s="10"/>
      <c r="E65" s="10"/>
      <c r="F65" s="11">
        <f t="shared" si="9"/>
        <v>3720</v>
      </c>
      <c r="G65" s="15">
        <f t="shared" si="10"/>
        <v>0.89220430107526882</v>
      </c>
    </row>
    <row r="66" spans="1:7" ht="15.75">
      <c r="A66" s="12"/>
      <c r="B66" s="12" t="s">
        <v>28</v>
      </c>
      <c r="C66" s="12">
        <v>3850</v>
      </c>
      <c r="D66" s="10"/>
      <c r="E66" s="10"/>
      <c r="F66" s="11">
        <f t="shared" si="9"/>
        <v>3775.5</v>
      </c>
      <c r="G66" s="15">
        <f t="shared" si="10"/>
        <v>1.0197324857634751</v>
      </c>
    </row>
    <row r="67" spans="1:7" ht="15.75">
      <c r="A67" s="12"/>
      <c r="B67" s="12" t="s">
        <v>29</v>
      </c>
      <c r="C67" s="12">
        <v>3883</v>
      </c>
      <c r="D67" s="10"/>
      <c r="E67" s="12"/>
      <c r="F67" s="12"/>
      <c r="G67" s="13"/>
    </row>
    <row r="68" spans="1:7" ht="15.75">
      <c r="A68" s="12"/>
      <c r="B68" s="12" t="s">
        <v>30</v>
      </c>
      <c r="C68" s="12">
        <v>4159</v>
      </c>
      <c r="D68" s="10"/>
      <c r="E68" s="12"/>
      <c r="F68" s="12"/>
      <c r="G68" s="10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drawing r:id="rId2"/>
  <legacyDrawing r:id="rId3"/>
  <oleObjects>
    <oleObject progId="Equation.3" shapeId="2049" r:id="rId4"/>
    <oleObject progId="Equation.3" shapeId="2051" r:id="rId5"/>
    <oleObject progId="Equation.3" shapeId="2055" r:id="rId6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B3:F48"/>
  <sheetViews>
    <sheetView topLeftCell="A4" workbookViewId="0">
      <selection activeCell="I31" sqref="I31"/>
    </sheetView>
  </sheetViews>
  <sheetFormatPr defaultRowHeight="15"/>
  <cols>
    <col min="5" max="6" width="12.85546875" bestFit="1" customWidth="1"/>
    <col min="7" max="7" width="18.28515625" customWidth="1"/>
  </cols>
  <sheetData>
    <row r="3" spans="2:6" ht="15.75" thickBot="1">
      <c r="B3" s="3"/>
    </row>
    <row r="4" spans="2:6" ht="36.75" thickBot="1">
      <c r="B4" s="3"/>
      <c r="D4" s="17" t="s">
        <v>0</v>
      </c>
      <c r="E4" s="21" t="s">
        <v>22</v>
      </c>
      <c r="F4" s="25" t="s">
        <v>23</v>
      </c>
    </row>
    <row r="5" spans="2:6" ht="18">
      <c r="B5" s="3"/>
      <c r="D5" s="18">
        <v>1984</v>
      </c>
      <c r="E5" s="22" t="s">
        <v>27</v>
      </c>
      <c r="F5" s="26">
        <v>2881</v>
      </c>
    </row>
    <row r="6" spans="2:6" ht="18">
      <c r="B6" s="3"/>
      <c r="D6" s="19"/>
      <c r="E6" s="23" t="s">
        <v>28</v>
      </c>
      <c r="F6" s="19">
        <v>3249</v>
      </c>
    </row>
    <row r="7" spans="2:6" ht="18">
      <c r="B7" s="3"/>
      <c r="D7" s="19"/>
      <c r="E7" s="23" t="s">
        <v>29</v>
      </c>
      <c r="F7" s="19">
        <v>3180</v>
      </c>
    </row>
    <row r="8" spans="2:6" ht="18">
      <c r="B8" s="3"/>
      <c r="D8" s="19"/>
      <c r="E8" s="23" t="s">
        <v>30</v>
      </c>
      <c r="F8" s="19">
        <v>3505</v>
      </c>
    </row>
    <row r="9" spans="2:6" ht="18">
      <c r="B9" s="3"/>
      <c r="D9" s="19">
        <v>1985</v>
      </c>
      <c r="E9" s="23" t="s">
        <v>27</v>
      </c>
      <c r="F9" s="19">
        <v>3020</v>
      </c>
    </row>
    <row r="10" spans="2:6" ht="18">
      <c r="B10" s="3"/>
      <c r="D10" s="19"/>
      <c r="E10" s="23" t="s">
        <v>28</v>
      </c>
      <c r="F10" s="19">
        <v>3449</v>
      </c>
    </row>
    <row r="11" spans="2:6" ht="18">
      <c r="B11" s="3"/>
      <c r="D11" s="19"/>
      <c r="E11" s="23" t="s">
        <v>29</v>
      </c>
      <c r="F11" s="19">
        <v>3472</v>
      </c>
    </row>
    <row r="12" spans="2:6" ht="18">
      <c r="B12" s="3"/>
      <c r="D12" s="19"/>
      <c r="E12" s="23" t="s">
        <v>30</v>
      </c>
      <c r="F12" s="19">
        <v>3715</v>
      </c>
    </row>
    <row r="13" spans="2:6" ht="18">
      <c r="B13" s="3"/>
      <c r="D13" s="19">
        <v>1986</v>
      </c>
      <c r="E13" s="23" t="s">
        <v>27</v>
      </c>
      <c r="F13" s="19">
        <v>3184</v>
      </c>
    </row>
    <row r="14" spans="2:6" ht="18">
      <c r="B14" s="3"/>
      <c r="D14" s="19"/>
      <c r="E14" s="23" t="s">
        <v>28</v>
      </c>
      <c r="F14" s="19">
        <v>3576</v>
      </c>
    </row>
    <row r="15" spans="2:6" ht="18">
      <c r="B15" s="3"/>
      <c r="D15" s="19"/>
      <c r="E15" s="23" t="s">
        <v>29</v>
      </c>
      <c r="F15" s="19">
        <v>3657</v>
      </c>
    </row>
    <row r="16" spans="2:6" ht="18">
      <c r="B16" s="3"/>
      <c r="D16" s="19"/>
      <c r="E16" s="23" t="s">
        <v>30</v>
      </c>
      <c r="F16" s="19">
        <v>3941</v>
      </c>
    </row>
    <row r="17" spans="2:6" ht="18">
      <c r="B17" s="3"/>
      <c r="D17" s="19">
        <v>1987</v>
      </c>
      <c r="E17" s="23" t="s">
        <v>27</v>
      </c>
      <c r="F17" s="19">
        <v>3319</v>
      </c>
    </row>
    <row r="18" spans="2:6" ht="18">
      <c r="B18" s="3"/>
      <c r="D18" s="19"/>
      <c r="E18" s="23" t="s">
        <v>28</v>
      </c>
      <c r="F18" s="19">
        <v>3850</v>
      </c>
    </row>
    <row r="19" spans="2:6" ht="18">
      <c r="B19" s="3"/>
      <c r="D19" s="19"/>
      <c r="E19" s="23" t="s">
        <v>29</v>
      </c>
      <c r="F19" s="19">
        <v>3883</v>
      </c>
    </row>
    <row r="20" spans="2:6" ht="18.75" thickBot="1">
      <c r="B20" s="3"/>
      <c r="D20" s="20"/>
      <c r="E20" s="24" t="s">
        <v>30</v>
      </c>
      <c r="F20" s="20">
        <v>4159</v>
      </c>
    </row>
    <row r="21" spans="2:6">
      <c r="B21" s="3"/>
    </row>
    <row r="22" spans="2:6">
      <c r="B22" s="3"/>
    </row>
    <row r="23" spans="2:6">
      <c r="B23" s="3"/>
    </row>
    <row r="24" spans="2:6">
      <c r="B24" s="3"/>
    </row>
    <row r="25" spans="2:6">
      <c r="B25" s="3"/>
    </row>
    <row r="26" spans="2:6">
      <c r="B26" s="3"/>
    </row>
    <row r="27" spans="2:6">
      <c r="B27" s="3"/>
    </row>
    <row r="28" spans="2:6">
      <c r="B28" s="3"/>
    </row>
    <row r="29" spans="2:6">
      <c r="B29" s="3"/>
    </row>
    <row r="30" spans="2:6">
      <c r="B30" s="3"/>
    </row>
    <row r="31" spans="2:6">
      <c r="B31" s="3"/>
    </row>
    <row r="32" spans="2:6">
      <c r="B32" s="3"/>
    </row>
    <row r="33" spans="2:2">
      <c r="B33" s="3"/>
    </row>
    <row r="34" spans="2:2">
      <c r="B34" s="3"/>
    </row>
    <row r="35" spans="2:2">
      <c r="B35" s="3"/>
    </row>
    <row r="36" spans="2:2">
      <c r="B36" s="3"/>
    </row>
    <row r="37" spans="2:2">
      <c r="B37" s="3"/>
    </row>
    <row r="38" spans="2:2">
      <c r="B38" s="3"/>
    </row>
    <row r="39" spans="2:2">
      <c r="B39" s="3"/>
    </row>
    <row r="40" spans="2:2">
      <c r="B40" s="3"/>
    </row>
    <row r="41" spans="2:2">
      <c r="B41" s="3"/>
    </row>
    <row r="42" spans="2:2">
      <c r="B42" s="3"/>
    </row>
    <row r="43" spans="2:2">
      <c r="B43" s="3"/>
    </row>
    <row r="44" spans="2:2">
      <c r="B44" s="3"/>
    </row>
    <row r="45" spans="2:2">
      <c r="B45" s="3"/>
    </row>
    <row r="46" spans="2:2">
      <c r="B46" s="3"/>
    </row>
    <row r="47" spans="2:2">
      <c r="B47" s="3"/>
    </row>
    <row r="48" spans="2:2">
      <c r="B48" s="3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4:H24"/>
  <sheetViews>
    <sheetView topLeftCell="A2" workbookViewId="0">
      <selection activeCell="H11" sqref="H11"/>
    </sheetView>
  </sheetViews>
  <sheetFormatPr defaultRowHeight="15"/>
  <cols>
    <col min="1" max="4" width="9.140625" style="27"/>
    <col min="5" max="5" width="9.140625" style="27" customWidth="1"/>
    <col min="6" max="6" width="19.7109375" style="27" customWidth="1"/>
    <col min="7" max="7" width="8.85546875" style="27" bestFit="1" customWidth="1"/>
    <col min="8" max="8" width="9.140625" style="27"/>
  </cols>
  <sheetData>
    <row r="4" spans="2:7" ht="21">
      <c r="D4" s="55" t="s">
        <v>31</v>
      </c>
      <c r="E4" s="55"/>
      <c r="F4" s="55"/>
    </row>
    <row r="8" spans="2:7" ht="31.5">
      <c r="B8" s="30" t="s">
        <v>0</v>
      </c>
      <c r="C8" s="30" t="s">
        <v>22</v>
      </c>
      <c r="D8" s="31" t="s">
        <v>23</v>
      </c>
      <c r="E8" s="32"/>
      <c r="F8" s="32"/>
      <c r="G8" s="31" t="s">
        <v>24</v>
      </c>
    </row>
    <row r="9" spans="2:7" ht="15.75">
      <c r="B9" s="30">
        <v>1984</v>
      </c>
      <c r="C9" s="30" t="s">
        <v>27</v>
      </c>
      <c r="D9" s="30">
        <v>2881</v>
      </c>
      <c r="E9" s="32"/>
      <c r="F9" s="53">
        <v>3203.75</v>
      </c>
      <c r="G9" s="30"/>
    </row>
    <row r="10" spans="2:7" ht="15.75">
      <c r="B10" s="30"/>
      <c r="C10" s="30" t="s">
        <v>28</v>
      </c>
      <c r="D10" s="30">
        <v>3249</v>
      </c>
      <c r="E10" s="32"/>
      <c r="F10" s="53"/>
      <c r="G10" s="33"/>
    </row>
    <row r="11" spans="2:7" ht="15.75">
      <c r="B11" s="30"/>
      <c r="C11" s="30" t="s">
        <v>29</v>
      </c>
      <c r="D11" s="30">
        <v>3180</v>
      </c>
      <c r="E11" s="32"/>
      <c r="F11" s="54">
        <v>3238.5</v>
      </c>
      <c r="G11" s="33">
        <f t="shared" ref="G11:G22" si="0">(D9+2*D10+2*D11+2*D12+D13)/8</f>
        <v>3221.125</v>
      </c>
    </row>
    <row r="12" spans="2:7" ht="15.75">
      <c r="B12" s="30"/>
      <c r="C12" s="30" t="s">
        <v>30</v>
      </c>
      <c r="D12" s="30">
        <v>3505</v>
      </c>
      <c r="E12" s="32"/>
      <c r="F12" s="54"/>
      <c r="G12" s="33">
        <f t="shared" si="0"/>
        <v>3263.5</v>
      </c>
    </row>
    <row r="13" spans="2:7" ht="15.75">
      <c r="B13" s="30">
        <v>1985</v>
      </c>
      <c r="C13" s="30" t="s">
        <v>27</v>
      </c>
      <c r="D13" s="30">
        <v>3020</v>
      </c>
      <c r="E13" s="32"/>
      <c r="F13" s="32"/>
      <c r="G13" s="33">
        <f t="shared" si="0"/>
        <v>3325</v>
      </c>
    </row>
    <row r="14" spans="2:7" ht="15.75">
      <c r="B14" s="30"/>
      <c r="C14" s="30" t="s">
        <v>28</v>
      </c>
      <c r="D14" s="30">
        <v>3449</v>
      </c>
      <c r="E14" s="32"/>
      <c r="F14" s="32"/>
      <c r="G14" s="33">
        <f t="shared" si="0"/>
        <v>3387.75</v>
      </c>
    </row>
    <row r="15" spans="2:7" ht="15.75">
      <c r="B15" s="30"/>
      <c r="C15" s="30" t="s">
        <v>29</v>
      </c>
      <c r="D15" s="30">
        <v>3472</v>
      </c>
      <c r="E15" s="32"/>
      <c r="F15" s="32"/>
      <c r="G15" s="33">
        <f t="shared" si="0"/>
        <v>3434.5</v>
      </c>
    </row>
    <row r="16" spans="2:7" ht="15.75">
      <c r="B16" s="30"/>
      <c r="C16" s="30" t="s">
        <v>30</v>
      </c>
      <c r="D16" s="30">
        <v>3715</v>
      </c>
      <c r="E16" s="32"/>
      <c r="F16" s="32"/>
      <c r="G16" s="33">
        <f t="shared" si="0"/>
        <v>3470.875</v>
      </c>
    </row>
    <row r="17" spans="2:7" ht="15.75">
      <c r="B17" s="30">
        <v>1986</v>
      </c>
      <c r="C17" s="30" t="s">
        <v>27</v>
      </c>
      <c r="D17" s="30">
        <v>3184</v>
      </c>
      <c r="E17" s="32"/>
      <c r="F17" s="32"/>
      <c r="G17" s="33">
        <f t="shared" si="0"/>
        <v>3509.875</v>
      </c>
    </row>
    <row r="18" spans="2:7" ht="15.75">
      <c r="B18" s="30"/>
      <c r="C18" s="30" t="s">
        <v>28</v>
      </c>
      <c r="D18" s="30">
        <v>3576</v>
      </c>
      <c r="E18" s="32"/>
      <c r="F18" s="32"/>
      <c r="G18" s="33">
        <f t="shared" si="0"/>
        <v>3561.25</v>
      </c>
    </row>
    <row r="19" spans="2:7" ht="15.75">
      <c r="B19" s="30"/>
      <c r="C19" s="30" t="s">
        <v>29</v>
      </c>
      <c r="D19" s="30">
        <v>3657</v>
      </c>
      <c r="E19" s="32"/>
      <c r="F19" s="32"/>
      <c r="G19" s="33">
        <f t="shared" si="0"/>
        <v>3606.375</v>
      </c>
    </row>
    <row r="20" spans="2:7" ht="15.75">
      <c r="B20" s="30"/>
      <c r="C20" s="30" t="s">
        <v>30</v>
      </c>
      <c r="D20" s="30">
        <v>3941</v>
      </c>
      <c r="E20" s="32"/>
      <c r="F20" s="32"/>
      <c r="G20" s="33">
        <f t="shared" si="0"/>
        <v>3657.5</v>
      </c>
    </row>
    <row r="21" spans="2:7" ht="15.75">
      <c r="B21" s="30">
        <v>1987</v>
      </c>
      <c r="C21" s="30" t="s">
        <v>27</v>
      </c>
      <c r="D21" s="30">
        <v>3319</v>
      </c>
      <c r="E21" s="32"/>
      <c r="F21" s="32"/>
      <c r="G21" s="33">
        <f t="shared" si="0"/>
        <v>3720</v>
      </c>
    </row>
    <row r="22" spans="2:7" ht="15.75">
      <c r="B22" s="30"/>
      <c r="C22" s="30" t="s">
        <v>28</v>
      </c>
      <c r="D22" s="30">
        <v>3850</v>
      </c>
      <c r="E22" s="32"/>
      <c r="F22" s="32"/>
      <c r="G22" s="33">
        <f t="shared" si="0"/>
        <v>3775.5</v>
      </c>
    </row>
    <row r="23" spans="2:7" ht="15.75">
      <c r="B23" s="30"/>
      <c r="C23" s="30" t="s">
        <v>29</v>
      </c>
      <c r="D23" s="30">
        <v>3883</v>
      </c>
      <c r="E23" s="32"/>
      <c r="F23" s="30"/>
      <c r="G23" s="30"/>
    </row>
    <row r="24" spans="2:7" ht="15.75">
      <c r="B24" s="30"/>
      <c r="C24" s="30" t="s">
        <v>30</v>
      </c>
      <c r="D24" s="30">
        <v>4159</v>
      </c>
      <c r="E24" s="32"/>
      <c r="F24" s="30"/>
      <c r="G24" s="30"/>
    </row>
  </sheetData>
  <mergeCells count="3">
    <mergeCell ref="F9:F10"/>
    <mergeCell ref="F11:F12"/>
    <mergeCell ref="D4:F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Foglio1</vt:lpstr>
      <vt:lpstr>Foglio2</vt:lpstr>
      <vt:lpstr>Foglio3</vt:lpstr>
      <vt:lpstr>Foglio4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preside</dc:creator>
  <cp:lastModifiedBy>utente</cp:lastModifiedBy>
  <cp:lastPrinted>2011-04-11T20:35:49Z</cp:lastPrinted>
  <dcterms:created xsi:type="dcterms:W3CDTF">2010-04-20T17:04:34Z</dcterms:created>
  <dcterms:modified xsi:type="dcterms:W3CDTF">2011-04-11T21:01:36Z</dcterms:modified>
</cp:coreProperties>
</file>